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ФЭУ\Отчетность в рамках законодательства\Раскрытие информации\2022 год\Раскрытие информации ГРО_МГО\На сайт\МГО\"/>
    </mc:Choice>
  </mc:AlternateContent>
  <xr:revisionPtr revIDLastSave="0" documentId="13_ncr:1_{39BEA884-ED11-4DBD-948E-FEE1BF301FD1}" xr6:coauthVersionLast="36" xr6:coauthVersionMax="36" xr10:uidLastSave="{00000000-0000-0000-0000-000000000000}"/>
  <bookViews>
    <workbookView xWindow="0" yWindow="0" windowWidth="13350" windowHeight="10845" xr2:uid="{4A59FE12-8ADB-4C07-A9E5-B2B07138B69E}"/>
  </bookViews>
  <sheets>
    <sheet name="стр.1_2" sheetId="1" r:id="rId1"/>
  </sheets>
  <externalReferences>
    <externalReference r:id="rId2"/>
  </externalReferences>
  <definedNames>
    <definedName name="_xlnm.Print_Area" localSheetId="0">стр.1_2!$A$1:$DA$72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J71" i="1" l="1"/>
  <c r="DJ17" i="1" s="1"/>
  <c r="BL65" i="1"/>
  <c r="BL49" i="1"/>
  <c r="DJ49" i="1"/>
  <c r="BL44" i="1"/>
  <c r="DJ42" i="1"/>
  <c r="DJ37" i="1"/>
  <c r="BL36" i="1"/>
  <c r="DJ24" i="1"/>
  <c r="DJ18" i="1"/>
  <c r="DL17" i="1"/>
  <c r="DJ13" i="1"/>
  <c r="DK13" i="1" s="1"/>
  <c r="DI13" i="1"/>
  <c r="BL17" i="1" l="1"/>
  <c r="BL24" i="1"/>
  <c r="BL28" i="1"/>
  <c r="BL27" i="1" s="1"/>
  <c r="BL39" i="1"/>
  <c r="DK16" i="1"/>
  <c r="BL14" i="1" l="1"/>
  <c r="DH13" i="1" s="1"/>
  <c r="DK80" i="1"/>
  <c r="DK76" i="1"/>
  <c r="DK72" i="1"/>
  <c r="DK71" i="1" s="1"/>
  <c r="DK70" i="1"/>
  <c r="DK67" i="1"/>
  <c r="DK64" i="1"/>
  <c r="DK60" i="1"/>
  <c r="DK56" i="1"/>
  <c r="DK47" i="1"/>
  <c r="DK45" i="1"/>
  <c r="DK43" i="1"/>
  <c r="DK41" i="1"/>
  <c r="DK34" i="1"/>
  <c r="DK29" i="1"/>
  <c r="DK27" i="1"/>
  <c r="DK22" i="1"/>
  <c r="DK77" i="1"/>
  <c r="DK26" i="1"/>
  <c r="DK23" i="1"/>
  <c r="DK20" i="1"/>
  <c r="DK79" i="1"/>
  <c r="DK75" i="1"/>
  <c r="DK69" i="1"/>
  <c r="DK66" i="1"/>
  <c r="DK63" i="1"/>
  <c r="DK59" i="1"/>
  <c r="DK55" i="1"/>
  <c r="DK52" i="1"/>
  <c r="DK50" i="1"/>
  <c r="DK40" i="1"/>
  <c r="DK38" i="1"/>
  <c r="DK36" i="1"/>
  <c r="DK33" i="1"/>
  <c r="DK31" i="1"/>
  <c r="DK19" i="1"/>
  <c r="DK81" i="1"/>
  <c r="DK39" i="1"/>
  <c r="DK32" i="1"/>
  <c r="DK30" i="1"/>
  <c r="DK78" i="1"/>
  <c r="DK74" i="1"/>
  <c r="DK68" i="1"/>
  <c r="DK65" i="1"/>
  <c r="DK62" i="1"/>
  <c r="DK58" i="1"/>
  <c r="DK54" i="1"/>
  <c r="DK48" i="1"/>
  <c r="DK46" i="1"/>
  <c r="DK44" i="1"/>
  <c r="DK28" i="1"/>
  <c r="DK25" i="1"/>
  <c r="DK21" i="1"/>
  <c r="DK73" i="1"/>
  <c r="DK61" i="1"/>
  <c r="DK57" i="1"/>
  <c r="DK53" i="1"/>
  <c r="DK51" i="1"/>
  <c r="DK37" i="1" l="1"/>
  <c r="DK42" i="1"/>
  <c r="DK24" i="1"/>
  <c r="DL25" i="1"/>
  <c r="DL26" i="1"/>
  <c r="DK18" i="1"/>
  <c r="DK49" i="1"/>
  <c r="DK17" i="1" l="1"/>
</calcChain>
</file>

<file path=xl/sharedStrings.xml><?xml version="1.0" encoding="utf-8"?>
<sst xmlns="http://schemas.openxmlformats.org/spreadsheetml/2006/main" count="320" uniqueCount="265">
  <si>
    <t>Приложение № 2</t>
  </si>
  <si>
    <t>к приказу ФАС России
от 18.01.2019 № 38/19</t>
  </si>
  <si>
    <t>Форма 1</t>
  </si>
  <si>
    <t>Информация об основных показателях финансово-хозяйственной деятельности</t>
  </si>
  <si>
    <t>АО "Регионгаз-инвест"</t>
  </si>
  <si>
    <t>(наименование субъекта естественной монополии)</t>
  </si>
  <si>
    <t>за 20</t>
  </si>
  <si>
    <t xml:space="preserve"> год в сфере оказания услуг по транспортировке газа</t>
  </si>
  <si>
    <t>по магистральным трубопроводам</t>
  </si>
  <si>
    <t>№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</si>
  <si>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</si>
  <si>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</si>
  <si>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</si>
  <si>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</si>
  <si>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</si>
  <si>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</si>
  <si>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</si>
  <si>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</si>
  <si>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</si>
  <si>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5. Бюджет  управленческих  расходов</t>
  </si>
  <si>
    <t>1.3</t>
  </si>
  <si>
    <t>Материальные затраты:</t>
  </si>
  <si>
    <t>5</t>
  </si>
  <si>
    <t>Управленческие  расходы без НДС, всего</t>
  </si>
  <si>
    <t>1.3.1</t>
  </si>
  <si>
    <t>электроэнергия</t>
  </si>
  <si>
    <t xml:space="preserve">5.1. </t>
  </si>
  <si>
    <t>Материалы, всего</t>
  </si>
  <si>
    <t>1.3.2</t>
  </si>
  <si>
    <t>коммунальные платежи (кроме электроэнергии)</t>
  </si>
  <si>
    <t xml:space="preserve">5.1.1. </t>
  </si>
  <si>
    <t>Материалы по ИТ, связи, автоматизации, метрологии и контролю качества</t>
  </si>
  <si>
    <t>1.3.3</t>
  </si>
  <si>
    <t>сырье и материалы</t>
  </si>
  <si>
    <t xml:space="preserve">5.1.2. </t>
  </si>
  <si>
    <t>Канцтовары и офисные принадлежности</t>
  </si>
  <si>
    <t>1.3.4</t>
  </si>
  <si>
    <t>топливо</t>
  </si>
  <si>
    <t xml:space="preserve">5.1.3. </t>
  </si>
  <si>
    <t>Инструменты, приспособления, инвентарь, приборы</t>
  </si>
  <si>
    <t>1.3.5</t>
  </si>
  <si>
    <t>запасные части и инвентарь</t>
  </si>
  <si>
    <t>Стоимость объектов не более 40 тыс. руб. по ИТ, связи, автоматизации, метрологии, контролю качества</t>
  </si>
  <si>
    <t>1.3.6</t>
  </si>
  <si>
    <t>газ на собственные нужды и технологические потери</t>
  </si>
  <si>
    <t xml:space="preserve">Стоимость объектов не более 40 тыс. руб.- прочие </t>
  </si>
  <si>
    <t>1.4</t>
  </si>
  <si>
    <t>Амортизация основных средств, в том числе</t>
  </si>
  <si>
    <t xml:space="preserve">5.2. </t>
  </si>
  <si>
    <t>Содержание  управленческого  персонала, всего</t>
  </si>
  <si>
    <t>1.4.1</t>
  </si>
  <si>
    <t>амортизация трубопроводов и газораспределительных станций</t>
  </si>
  <si>
    <t>5.2.1</t>
  </si>
  <si>
    <t>Зарплата: персонал - штатные</t>
  </si>
  <si>
    <t>ЗП</t>
  </si>
  <si>
    <t>1.4.2</t>
  </si>
  <si>
    <t>амортизация прочего имущества</t>
  </si>
  <si>
    <t>5.2.2</t>
  </si>
  <si>
    <t>Премии и вознагр., носящие систематич. хар-р</t>
  </si>
  <si>
    <t>отчисления</t>
  </si>
  <si>
    <t>1.5</t>
  </si>
  <si>
    <t>Прочие услуги</t>
  </si>
  <si>
    <t>5.2.3</t>
  </si>
  <si>
    <t>Обязательство на отпуск</t>
  </si>
  <si>
    <t>1.5.1</t>
  </si>
  <si>
    <t>Услуги сторонних организаций</t>
  </si>
  <si>
    <t>5.2.4</t>
  </si>
  <si>
    <t>Резерв на годовое вознаграждение</t>
  </si>
  <si>
    <t>1.5.1.1</t>
  </si>
  <si>
    <t>услуги средств связи</t>
  </si>
  <si>
    <t>5.2.5</t>
  </si>
  <si>
    <t>Взносы ФОМС, ПФР, ФСС НС и ПЗ, ФСС с зарплаты</t>
  </si>
  <si>
    <t>1.5.1.2</t>
  </si>
  <si>
    <t>оплата вневедомственной охраны</t>
  </si>
  <si>
    <t>5.2.6</t>
  </si>
  <si>
    <t>Взносы на Обязательство на отпуск</t>
  </si>
  <si>
    <t>1.5.1.3</t>
  </si>
  <si>
    <t>информационно-вычислительные услуги</t>
  </si>
  <si>
    <t>5.2.7</t>
  </si>
  <si>
    <t>Взносы на Резерв на годовое вознаграждение</t>
  </si>
  <si>
    <t>1.5.1.4</t>
  </si>
  <si>
    <t>аудиторские услуги</t>
  </si>
  <si>
    <t>5.2.8</t>
  </si>
  <si>
    <t>Прочие расходы по содержанию персонала (в т.ч. оплата первых трех дней временной нетрудоспособности и прочее)</t>
  </si>
  <si>
    <t>1.5.1.5</t>
  </si>
  <si>
    <t>услуги технического обслуживания газопроводов</t>
  </si>
  <si>
    <t>5.2.9</t>
  </si>
  <si>
    <t>Взносы с суммы прочих облагаемых выплат</t>
  </si>
  <si>
    <t>1.5.1.6</t>
  </si>
  <si>
    <t>услуги диагностики</t>
  </si>
  <si>
    <t>5.2.10</t>
  </si>
  <si>
    <t>Единовременная премия непроизводственного характера</t>
  </si>
  <si>
    <t>1.5.1.7</t>
  </si>
  <si>
    <t>прочие услуги</t>
  </si>
  <si>
    <t>5.2.11</t>
  </si>
  <si>
    <t>НДФЛ(справочно для БДДС)</t>
  </si>
  <si>
    <t>1.5.2</t>
  </si>
  <si>
    <t>Аренда (лизинг), в том числе:</t>
  </si>
  <si>
    <t>5.3.</t>
  </si>
  <si>
    <t>Амортизация. Прочих основных средств</t>
  </si>
  <si>
    <t>1.5.2.1</t>
  </si>
  <si>
    <t>аренда газопроводов и газораспределительных станций</t>
  </si>
  <si>
    <t xml:space="preserve">5.4. </t>
  </si>
  <si>
    <t>Услуги по аренде и содержанию офиса   - всего</t>
  </si>
  <si>
    <t>1.5.2.2</t>
  </si>
  <si>
    <t>аренда прочего имущества</t>
  </si>
  <si>
    <t>5.4.1</t>
  </si>
  <si>
    <t>Аренда зданий, помещений, кроме зданий и помещений, находящихся в государственной и муниципальной соб-ти</t>
  </si>
  <si>
    <t>1.5.3</t>
  </si>
  <si>
    <t>Страхование, в том числе:</t>
  </si>
  <si>
    <t>5.4.2</t>
  </si>
  <si>
    <t>Прочая аренда ОС</t>
  </si>
  <si>
    <t>1.5.3.1</t>
  </si>
  <si>
    <t>страхование опасного производственного объекта</t>
  </si>
  <si>
    <t>5.4.3</t>
  </si>
  <si>
    <t>Услуги по информационному обслуживанию (Уралсевергаз)</t>
  </si>
  <si>
    <t>1.5.3.2</t>
  </si>
  <si>
    <t>страхование имущества</t>
  </si>
  <si>
    <t>5.4.4</t>
  </si>
  <si>
    <t>Техническое обслуживание: Прочие ОС</t>
  </si>
  <si>
    <t>1.5.3.3</t>
  </si>
  <si>
    <t>прочее страхование</t>
  </si>
  <si>
    <t xml:space="preserve">5.5. </t>
  </si>
  <si>
    <t>Транспортные расходы АУП, всего</t>
  </si>
  <si>
    <t>1.5.4</t>
  </si>
  <si>
    <t>Капитальный ремонт</t>
  </si>
  <si>
    <t>5.5.1</t>
  </si>
  <si>
    <t>Бензин</t>
  </si>
  <si>
    <t>1.5.5</t>
  </si>
  <si>
    <t>Налоги в составе себестоимости, в том числе:</t>
  </si>
  <si>
    <t>5.5.2</t>
  </si>
  <si>
    <t>Текущий ремонт: Легковой транспорт и прочий</t>
  </si>
  <si>
    <t>1.5.5.1</t>
  </si>
  <si>
    <t>налог на имущество</t>
  </si>
  <si>
    <t>5.5.3</t>
  </si>
  <si>
    <t>Зап.части и комплектующие к транспортным средствам</t>
  </si>
  <si>
    <t>1.5.5.2</t>
  </si>
  <si>
    <t>транспортный налог</t>
  </si>
  <si>
    <t>5.5.4</t>
  </si>
  <si>
    <t>Аренда автомобильного транспорта и Услуги по стоянке (парковке)</t>
  </si>
  <si>
    <t>1.5.5.3</t>
  </si>
  <si>
    <t>налог на землю</t>
  </si>
  <si>
    <t>5.5.5</t>
  </si>
  <si>
    <t>Страхование гражданской ответственности владельцев автотранспортных средств</t>
  </si>
  <si>
    <t>1.5.5.4</t>
  </si>
  <si>
    <t>налог на загрязнение окружающей среды</t>
  </si>
  <si>
    <t>5.5.6</t>
  </si>
  <si>
    <t>Услуги по стоянке (парковке)</t>
  </si>
  <si>
    <t>1.5.6</t>
  </si>
  <si>
    <t>Другие затраты, в том числе:</t>
  </si>
  <si>
    <t xml:space="preserve">5.6. </t>
  </si>
  <si>
    <t>Командировочные расходы АУП, всего</t>
  </si>
  <si>
    <t>1.5.6.1</t>
  </si>
  <si>
    <t>охрана труда и подготовка кадров</t>
  </si>
  <si>
    <t>5.6.1</t>
  </si>
  <si>
    <t>Проезд</t>
  </si>
  <si>
    <t>1.5.6.2</t>
  </si>
  <si>
    <t>канцелярские и почтовые расходы</t>
  </si>
  <si>
    <t>5.6.2</t>
  </si>
  <si>
    <t>Проживание</t>
  </si>
  <si>
    <t>1.5.6.3</t>
  </si>
  <si>
    <t>командировочные расходы</t>
  </si>
  <si>
    <t>5.6.3</t>
  </si>
  <si>
    <t xml:space="preserve">   Суточные</t>
  </si>
  <si>
    <t>1.5.6.4</t>
  </si>
  <si>
    <t>прочие</t>
  </si>
  <si>
    <t>5.6.4</t>
  </si>
  <si>
    <t>Прочие расходы на командировки</t>
  </si>
  <si>
    <t>Прочие доходы</t>
  </si>
  <si>
    <t>5.7</t>
  </si>
  <si>
    <t>Управленческое обучение</t>
  </si>
  <si>
    <t>Прочие расходы</t>
  </si>
  <si>
    <t>5.8</t>
  </si>
  <si>
    <t>Подбор персонала</t>
  </si>
  <si>
    <t>3.1</t>
  </si>
  <si>
    <t>Услуги банков</t>
  </si>
  <si>
    <t>5.9</t>
  </si>
  <si>
    <t>Услуги по проведению закупочных процедур</t>
  </si>
  <si>
    <t>3.2</t>
  </si>
  <si>
    <t>Проценты по целевым кредитам</t>
  </si>
  <si>
    <t>5.10</t>
  </si>
  <si>
    <t>Подписка и приобретение литературы</t>
  </si>
  <si>
    <t>3.3</t>
  </si>
  <si>
    <t>Социальное развитие и выплаты социального характера</t>
  </si>
  <si>
    <t>5.11</t>
  </si>
  <si>
    <t>Расходы на информационные ресурсы</t>
  </si>
  <si>
    <t>3.4</t>
  </si>
  <si>
    <t>Прочие</t>
  </si>
  <si>
    <t>5.12</t>
  </si>
  <si>
    <t>Налог на имущество</t>
  </si>
  <si>
    <t>Расходы из чистой прибыли, в том числе:</t>
  </si>
  <si>
    <t>5.13</t>
  </si>
  <si>
    <t>Земельный налог</t>
  </si>
  <si>
    <t>4.1</t>
  </si>
  <si>
    <t>Капитальные вложения</t>
  </si>
  <si>
    <t>5.14</t>
  </si>
  <si>
    <t>Транспортный налог</t>
  </si>
  <si>
    <t>4.2</t>
  </si>
  <si>
    <t>Обслуживание привлеченного на долгосрочной основе капитала</t>
  </si>
  <si>
    <t>5.15</t>
  </si>
  <si>
    <t>услуги интернет</t>
  </si>
  <si>
    <t>4.3</t>
  </si>
  <si>
    <t>Дивиденды</t>
  </si>
  <si>
    <t>5.16</t>
  </si>
  <si>
    <t>Юридические и нотариальные услуги</t>
  </si>
  <si>
    <t>Налог на прибыль</t>
  </si>
  <si>
    <t>5.17</t>
  </si>
  <si>
    <t>Обязательный аудит</t>
  </si>
  <si>
    <t>Общий объем тарифной выручки</t>
  </si>
  <si>
    <t>5.18</t>
  </si>
  <si>
    <t>Телефонная связь</t>
  </si>
  <si>
    <t>Справочная информация</t>
  </si>
  <si>
    <t>5.19</t>
  </si>
  <si>
    <t>Мобильная связь</t>
  </si>
  <si>
    <t>Численность персонала, занятого в регулируемом виде деятельности</t>
  </si>
  <si>
    <t>единиц</t>
  </si>
  <si>
    <t>5.20</t>
  </si>
  <si>
    <t>Добровольное страхование работников</t>
  </si>
  <si>
    <t>Протяженность трубопроводов</t>
  </si>
  <si>
    <t>км</t>
  </si>
  <si>
    <t>5.21</t>
  </si>
  <si>
    <t>Представительские расходы</t>
  </si>
  <si>
    <t>Средняя загрузка трубопроводов</t>
  </si>
  <si>
    <t>%</t>
  </si>
  <si>
    <t>информация отсутствует</t>
  </si>
  <si>
    <t>5.22</t>
  </si>
  <si>
    <t>Почтовые и телеграфные услуги</t>
  </si>
  <si>
    <t>Количество компрессорных станций</t>
  </si>
  <si>
    <t>5.23</t>
  </si>
  <si>
    <t>Услуги по ведению бухгалтерского и налогового учета</t>
  </si>
  <si>
    <t>Суммарная мощность перекачивающих агрегатов</t>
  </si>
  <si>
    <t>МВт</t>
  </si>
  <si>
    <t>5.24</t>
  </si>
  <si>
    <t>Расходы по ОТ и ТБ</t>
  </si>
  <si>
    <t>Количество газораспределительных станций</t>
  </si>
  <si>
    <t>5.24.1</t>
  </si>
  <si>
    <t>Прочие материалы по технике безопасности и охране труда</t>
  </si>
  <si>
    <t>5.24.2</t>
  </si>
  <si>
    <t>Медицинский осмотр  – по договором заключенным на срок год и более</t>
  </si>
  <si>
    <t>5.24.3</t>
  </si>
  <si>
    <t>Спецодежда в пределах норм, установленных законодательством</t>
  </si>
  <si>
    <t>5.24.4</t>
  </si>
  <si>
    <t>Услуги по охране труда и ТБ</t>
  </si>
  <si>
    <t>5.24.5</t>
  </si>
  <si>
    <t>Услуги ФАП и поликлиник</t>
  </si>
  <si>
    <t>5.25</t>
  </si>
  <si>
    <t>Госпошлина</t>
  </si>
  <si>
    <t>5.26</t>
  </si>
  <si>
    <t>Консультационные услуги</t>
  </si>
  <si>
    <t>5.27</t>
  </si>
  <si>
    <t>Аренда земли</t>
  </si>
  <si>
    <t>5.28</t>
  </si>
  <si>
    <t>Взносы, платежи в некоммерческие организации для осуществления видов деятельности</t>
  </si>
  <si>
    <t>5.29</t>
  </si>
  <si>
    <t>Расходы по оценке имущества</t>
  </si>
  <si>
    <t>6. Бюджет  коммерческих  расходов</t>
  </si>
  <si>
    <t>6.</t>
  </si>
  <si>
    <t>Коммерческие  расходы без НДС  -  всего</t>
  </si>
  <si>
    <t>6.1.</t>
  </si>
  <si>
    <t>Реклама</t>
  </si>
  <si>
    <t>6.2.</t>
  </si>
  <si>
    <t>Услуги агента</t>
  </si>
  <si>
    <t>21</t>
  </si>
  <si>
    <t>153,75 </t>
  </si>
  <si>
    <t> 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</si>
</sst>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/>
    <xf numFmtId="0" fontId="4" fillId="0" borderId="0" xfId="0" applyFont="1" applyAlignment="1">
      <alignment horizontal="left"/>
    </xf>
    <xf numFmtId="2" fontId="3" fillId="0" borderId="0" xfId="0" applyNumberFormat="1" applyFont="1"/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0" applyFont="1"/>
    <xf numFmtId="2" fontId="6" fillId="2" borderId="0" xfId="0" applyNumberFormat="1" applyFont="1" applyFill="1"/>
    <xf numFmtId="4" fontId="7" fillId="0" borderId="0" xfId="0" applyNumberFormat="1" applyFont="1"/>
    <xf numFmtId="2" fontId="5" fillId="0" borderId="0" xfId="0" applyNumberFormat="1" applyFont="1"/>
    <xf numFmtId="0" fontId="5" fillId="0" borderId="2" xfId="0" applyFont="1" applyBorder="1"/>
    <xf numFmtId="2" fontId="5" fillId="0" borderId="2" xfId="0" applyNumberFormat="1" applyFont="1" applyBorder="1"/>
    <xf numFmtId="10" fontId="5" fillId="0" borderId="2" xfId="1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5" fillId="0" borderId="4" xfId="0" applyFont="1" applyBorder="1" applyAlignment="1">
      <alignment vertical="top"/>
    </xf>
    <xf numFmtId="0" fontId="5" fillId="3" borderId="0" xfId="0" applyFont="1" applyFill="1"/>
    <xf numFmtId="2" fontId="5" fillId="3" borderId="2" xfId="0" applyNumberFormat="1" applyFont="1" applyFill="1" applyBorder="1"/>
    <xf numFmtId="2" fontId="8" fillId="3" borderId="0" xfId="0" applyNumberFormat="1" applyFont="1" applyFill="1"/>
    <xf numFmtId="2" fontId="5" fillId="0" borderId="4" xfId="0" applyNumberFormat="1" applyFont="1" applyBorder="1"/>
    <xf numFmtId="0" fontId="2" fillId="0" borderId="2" xfId="0" applyFont="1" applyBorder="1"/>
    <xf numFmtId="2" fontId="2" fillId="0" borderId="2" xfId="0" applyNumberFormat="1" applyFont="1" applyBorder="1"/>
    <xf numFmtId="0" fontId="9" fillId="0" borderId="2" xfId="0" applyFont="1" applyBorder="1"/>
    <xf numFmtId="2" fontId="9" fillId="0" borderId="2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4" fontId="5" fillId="2" borderId="5" xfId="0" applyNumberFormat="1" applyFont="1" applyFill="1" applyBorder="1" applyAlignment="1">
      <alignment horizontal="center" vertical="top"/>
    </xf>
    <xf numFmtId="4" fontId="5" fillId="2" borderId="6" xfId="0" applyNumberFormat="1" applyFont="1" applyFill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1" fontId="5" fillId="0" borderId="5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%20&#1074;%20&#1088;&#1072;&#1084;&#1082;&#1072;&#1093;%20&#1079;&#1072;&#1082;&#1086;&#1085;&#1086;&#1076;&#1072;&#1090;&#1077;&#1083;&#1100;&#1089;&#1090;&#1074;&#1072;/&#1056;&#1072;&#1089;&#1082;&#1088;&#1099;&#1090;&#1080;&#1077;%20&#1080;&#1085;&#1092;&#1086;&#1088;&#1084;&#1072;&#1094;&#1080;&#1080;/2022%20&#1075;&#1086;&#1076;/&#1056;&#1072;&#1089;&#1082;&#1088;&#1099;&#1090;&#1080;&#1077;%20&#1080;&#1085;&#1092;&#1086;&#1088;&#1084;&#1072;&#1094;&#1080;&#1080;%20&#1043;&#1056;&#1054;_&#1052;&#1043;&#1054;/&#1056;&#1072;&#1073;&#1086;&#1090;&#1072;%20&#1052;&#1043;&#1054;%20&#1043;&#1056;&#1054;/&#1052;&#1043;&#1054;/&#1055;2&#1060;1%20&#1048;&#1085;&#1092;&#1086;&#1088;&#1084;&#1072;&#1094;&#1080;&#1103;%20&#1086;&#1073;%20&#1086;&#1089;&#1085;&#1086;&#1074;&#1085;&#1099;&#1093;%20&#1087;&#1086;&#1082;&#1072;&#1079;&#1072;&#1090;&#1077;&#1083;&#1103;&#1093;%20&#1092;&#1080;&#1085;-&#1093;&#1086;&#1079;%20&#1076;&#1077;&#1103;&#1090;&#1077;&#1083;&#1100;&#1085;&#1086;&#1089;&#1090;&#1080;%20&#1079;&#1072;%202022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2"/>
      <sheetName val="сч. 20"/>
      <sheetName val="90.01.1"/>
      <sheetName val="от Переверзева"/>
      <sheetName val="БДР конс 2021"/>
      <sheetName val="БДР МГО2021"/>
    </sheetNames>
    <sheetDataSet>
      <sheetData sheetId="0" refreshError="1"/>
      <sheetData sheetId="1" refreshError="1">
        <row r="197">
          <cell r="D197">
            <v>3702028.32</v>
          </cell>
        </row>
        <row r="219">
          <cell r="D219">
            <v>23483431.189999998</v>
          </cell>
        </row>
      </sheetData>
      <sheetData sheetId="2" refreshError="1">
        <row r="199">
          <cell r="W199">
            <v>42007889.990000002</v>
          </cell>
        </row>
      </sheetData>
      <sheetData sheetId="3" refreshError="1"/>
      <sheetData sheetId="4" refreshError="1">
        <row r="197">
          <cell r="D197">
            <v>1230.6722050000001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FCC5-2272-407F-98EE-3AFD35F65D5E}">
  <dimension ref="A1:DM86"/>
  <sheetViews>
    <sheetView tabSelected="1" view="pageBreakPreview" zoomScaleNormal="100" zoomScaleSheetLayoutView="100" workbookViewId="0">
      <selection activeCell="BL54" sqref="BL54:DA54"/>
    </sheetView>
  </sheetViews>
  <sheetFormatPr defaultColWidth="0.85546875" defaultRowHeight="12.75" x14ac:dyDescent="0.2"/>
  <cols>
    <col min="1" max="106" width="0.85546875" style="1"/>
    <col min="107" max="107" width="4.42578125" style="1" bestFit="1" customWidth="1"/>
    <col min="108" max="108" width="0.85546875" style="1"/>
    <col min="109" max="109" width="10.28515625" style="1" customWidth="1"/>
    <col min="110" max="111" width="0.85546875" style="1"/>
    <col min="112" max="112" width="5.85546875" style="1" hidden="1" customWidth="1"/>
    <col min="113" max="113" width="32.28515625" style="1" hidden="1" customWidth="1"/>
    <col min="114" max="115" width="10" style="1" hidden="1" customWidth="1"/>
    <col min="116" max="116" width="9.42578125" style="1" hidden="1" customWidth="1"/>
    <col min="117" max="117" width="6.140625" style="1" hidden="1" customWidth="1"/>
    <col min="118" max="121" width="0" style="1" hidden="1" customWidth="1"/>
    <col min="122" max="362" width="0.85546875" style="1"/>
    <col min="363" max="363" width="4.42578125" style="1" bestFit="1" customWidth="1"/>
    <col min="364" max="364" width="0.85546875" style="1"/>
    <col min="365" max="365" width="10.28515625" style="1" customWidth="1"/>
    <col min="366" max="367" width="0.85546875" style="1"/>
    <col min="368" max="377" width="0" style="1" hidden="1" customWidth="1"/>
    <col min="378" max="618" width="0.85546875" style="1"/>
    <col min="619" max="619" width="4.42578125" style="1" bestFit="1" customWidth="1"/>
    <col min="620" max="620" width="0.85546875" style="1"/>
    <col min="621" max="621" width="10.28515625" style="1" customWidth="1"/>
    <col min="622" max="623" width="0.85546875" style="1"/>
    <col min="624" max="633" width="0" style="1" hidden="1" customWidth="1"/>
    <col min="634" max="874" width="0.85546875" style="1"/>
    <col min="875" max="875" width="4.42578125" style="1" bestFit="1" customWidth="1"/>
    <col min="876" max="876" width="0.85546875" style="1"/>
    <col min="877" max="877" width="10.28515625" style="1" customWidth="1"/>
    <col min="878" max="879" width="0.85546875" style="1"/>
    <col min="880" max="889" width="0" style="1" hidden="1" customWidth="1"/>
    <col min="890" max="1130" width="0.85546875" style="1"/>
    <col min="1131" max="1131" width="4.42578125" style="1" bestFit="1" customWidth="1"/>
    <col min="1132" max="1132" width="0.85546875" style="1"/>
    <col min="1133" max="1133" width="10.28515625" style="1" customWidth="1"/>
    <col min="1134" max="1135" width="0.85546875" style="1"/>
    <col min="1136" max="1145" width="0" style="1" hidden="1" customWidth="1"/>
    <col min="1146" max="1386" width="0.85546875" style="1"/>
    <col min="1387" max="1387" width="4.42578125" style="1" bestFit="1" customWidth="1"/>
    <col min="1388" max="1388" width="0.85546875" style="1"/>
    <col min="1389" max="1389" width="10.28515625" style="1" customWidth="1"/>
    <col min="1390" max="1391" width="0.85546875" style="1"/>
    <col min="1392" max="1401" width="0" style="1" hidden="1" customWidth="1"/>
    <col min="1402" max="1642" width="0.85546875" style="1"/>
    <col min="1643" max="1643" width="4.42578125" style="1" bestFit="1" customWidth="1"/>
    <col min="1644" max="1644" width="0.85546875" style="1"/>
    <col min="1645" max="1645" width="10.28515625" style="1" customWidth="1"/>
    <col min="1646" max="1647" width="0.85546875" style="1"/>
    <col min="1648" max="1657" width="0" style="1" hidden="1" customWidth="1"/>
    <col min="1658" max="1898" width="0.85546875" style="1"/>
    <col min="1899" max="1899" width="4.42578125" style="1" bestFit="1" customWidth="1"/>
    <col min="1900" max="1900" width="0.85546875" style="1"/>
    <col min="1901" max="1901" width="10.28515625" style="1" customWidth="1"/>
    <col min="1902" max="1903" width="0.85546875" style="1"/>
    <col min="1904" max="1913" width="0" style="1" hidden="1" customWidth="1"/>
    <col min="1914" max="2154" width="0.85546875" style="1"/>
    <col min="2155" max="2155" width="4.42578125" style="1" bestFit="1" customWidth="1"/>
    <col min="2156" max="2156" width="0.85546875" style="1"/>
    <col min="2157" max="2157" width="10.28515625" style="1" customWidth="1"/>
    <col min="2158" max="2159" width="0.85546875" style="1"/>
    <col min="2160" max="2169" width="0" style="1" hidden="1" customWidth="1"/>
    <col min="2170" max="2410" width="0.85546875" style="1"/>
    <col min="2411" max="2411" width="4.42578125" style="1" bestFit="1" customWidth="1"/>
    <col min="2412" max="2412" width="0.85546875" style="1"/>
    <col min="2413" max="2413" width="10.28515625" style="1" customWidth="1"/>
    <col min="2414" max="2415" width="0.85546875" style="1"/>
    <col min="2416" max="2425" width="0" style="1" hidden="1" customWidth="1"/>
    <col min="2426" max="2666" width="0.85546875" style="1"/>
    <col min="2667" max="2667" width="4.42578125" style="1" bestFit="1" customWidth="1"/>
    <col min="2668" max="2668" width="0.85546875" style="1"/>
    <col min="2669" max="2669" width="10.28515625" style="1" customWidth="1"/>
    <col min="2670" max="2671" width="0.85546875" style="1"/>
    <col min="2672" max="2681" width="0" style="1" hidden="1" customWidth="1"/>
    <col min="2682" max="2922" width="0.85546875" style="1"/>
    <col min="2923" max="2923" width="4.42578125" style="1" bestFit="1" customWidth="1"/>
    <col min="2924" max="2924" width="0.85546875" style="1"/>
    <col min="2925" max="2925" width="10.28515625" style="1" customWidth="1"/>
    <col min="2926" max="2927" width="0.85546875" style="1"/>
    <col min="2928" max="2937" width="0" style="1" hidden="1" customWidth="1"/>
    <col min="2938" max="3178" width="0.85546875" style="1"/>
    <col min="3179" max="3179" width="4.42578125" style="1" bestFit="1" customWidth="1"/>
    <col min="3180" max="3180" width="0.85546875" style="1"/>
    <col min="3181" max="3181" width="10.28515625" style="1" customWidth="1"/>
    <col min="3182" max="3183" width="0.85546875" style="1"/>
    <col min="3184" max="3193" width="0" style="1" hidden="1" customWidth="1"/>
    <col min="3194" max="3434" width="0.85546875" style="1"/>
    <col min="3435" max="3435" width="4.42578125" style="1" bestFit="1" customWidth="1"/>
    <col min="3436" max="3436" width="0.85546875" style="1"/>
    <col min="3437" max="3437" width="10.28515625" style="1" customWidth="1"/>
    <col min="3438" max="3439" width="0.85546875" style="1"/>
    <col min="3440" max="3449" width="0" style="1" hidden="1" customWidth="1"/>
    <col min="3450" max="3690" width="0.85546875" style="1"/>
    <col min="3691" max="3691" width="4.42578125" style="1" bestFit="1" customWidth="1"/>
    <col min="3692" max="3692" width="0.85546875" style="1"/>
    <col min="3693" max="3693" width="10.28515625" style="1" customWidth="1"/>
    <col min="3694" max="3695" width="0.85546875" style="1"/>
    <col min="3696" max="3705" width="0" style="1" hidden="1" customWidth="1"/>
    <col min="3706" max="3946" width="0.85546875" style="1"/>
    <col min="3947" max="3947" width="4.42578125" style="1" bestFit="1" customWidth="1"/>
    <col min="3948" max="3948" width="0.85546875" style="1"/>
    <col min="3949" max="3949" width="10.28515625" style="1" customWidth="1"/>
    <col min="3950" max="3951" width="0.85546875" style="1"/>
    <col min="3952" max="3961" width="0" style="1" hidden="1" customWidth="1"/>
    <col min="3962" max="4202" width="0.85546875" style="1"/>
    <col min="4203" max="4203" width="4.42578125" style="1" bestFit="1" customWidth="1"/>
    <col min="4204" max="4204" width="0.85546875" style="1"/>
    <col min="4205" max="4205" width="10.28515625" style="1" customWidth="1"/>
    <col min="4206" max="4207" width="0.85546875" style="1"/>
    <col min="4208" max="4217" width="0" style="1" hidden="1" customWidth="1"/>
    <col min="4218" max="4458" width="0.85546875" style="1"/>
    <col min="4459" max="4459" width="4.42578125" style="1" bestFit="1" customWidth="1"/>
    <col min="4460" max="4460" width="0.85546875" style="1"/>
    <col min="4461" max="4461" width="10.28515625" style="1" customWidth="1"/>
    <col min="4462" max="4463" width="0.85546875" style="1"/>
    <col min="4464" max="4473" width="0" style="1" hidden="1" customWidth="1"/>
    <col min="4474" max="4714" width="0.85546875" style="1"/>
    <col min="4715" max="4715" width="4.42578125" style="1" bestFit="1" customWidth="1"/>
    <col min="4716" max="4716" width="0.85546875" style="1"/>
    <col min="4717" max="4717" width="10.28515625" style="1" customWidth="1"/>
    <col min="4718" max="4719" width="0.85546875" style="1"/>
    <col min="4720" max="4729" width="0" style="1" hidden="1" customWidth="1"/>
    <col min="4730" max="4970" width="0.85546875" style="1"/>
    <col min="4971" max="4971" width="4.42578125" style="1" bestFit="1" customWidth="1"/>
    <col min="4972" max="4972" width="0.85546875" style="1"/>
    <col min="4973" max="4973" width="10.28515625" style="1" customWidth="1"/>
    <col min="4974" max="4975" width="0.85546875" style="1"/>
    <col min="4976" max="4985" width="0" style="1" hidden="1" customWidth="1"/>
    <col min="4986" max="5226" width="0.85546875" style="1"/>
    <col min="5227" max="5227" width="4.42578125" style="1" bestFit="1" customWidth="1"/>
    <col min="5228" max="5228" width="0.85546875" style="1"/>
    <col min="5229" max="5229" width="10.28515625" style="1" customWidth="1"/>
    <col min="5230" max="5231" width="0.85546875" style="1"/>
    <col min="5232" max="5241" width="0" style="1" hidden="1" customWidth="1"/>
    <col min="5242" max="5482" width="0.85546875" style="1"/>
    <col min="5483" max="5483" width="4.42578125" style="1" bestFit="1" customWidth="1"/>
    <col min="5484" max="5484" width="0.85546875" style="1"/>
    <col min="5485" max="5485" width="10.28515625" style="1" customWidth="1"/>
    <col min="5486" max="5487" width="0.85546875" style="1"/>
    <col min="5488" max="5497" width="0" style="1" hidden="1" customWidth="1"/>
    <col min="5498" max="5738" width="0.85546875" style="1"/>
    <col min="5739" max="5739" width="4.42578125" style="1" bestFit="1" customWidth="1"/>
    <col min="5740" max="5740" width="0.85546875" style="1"/>
    <col min="5741" max="5741" width="10.28515625" style="1" customWidth="1"/>
    <col min="5742" max="5743" width="0.85546875" style="1"/>
    <col min="5744" max="5753" width="0" style="1" hidden="1" customWidth="1"/>
    <col min="5754" max="5994" width="0.85546875" style="1"/>
    <col min="5995" max="5995" width="4.42578125" style="1" bestFit="1" customWidth="1"/>
    <col min="5996" max="5996" width="0.85546875" style="1"/>
    <col min="5997" max="5997" width="10.28515625" style="1" customWidth="1"/>
    <col min="5998" max="5999" width="0.85546875" style="1"/>
    <col min="6000" max="6009" width="0" style="1" hidden="1" customWidth="1"/>
    <col min="6010" max="6250" width="0.85546875" style="1"/>
    <col min="6251" max="6251" width="4.42578125" style="1" bestFit="1" customWidth="1"/>
    <col min="6252" max="6252" width="0.85546875" style="1"/>
    <col min="6253" max="6253" width="10.28515625" style="1" customWidth="1"/>
    <col min="6254" max="6255" width="0.85546875" style="1"/>
    <col min="6256" max="6265" width="0" style="1" hidden="1" customWidth="1"/>
    <col min="6266" max="6506" width="0.85546875" style="1"/>
    <col min="6507" max="6507" width="4.42578125" style="1" bestFit="1" customWidth="1"/>
    <col min="6508" max="6508" width="0.85546875" style="1"/>
    <col min="6509" max="6509" width="10.28515625" style="1" customWidth="1"/>
    <col min="6510" max="6511" width="0.85546875" style="1"/>
    <col min="6512" max="6521" width="0" style="1" hidden="1" customWidth="1"/>
    <col min="6522" max="6762" width="0.85546875" style="1"/>
    <col min="6763" max="6763" width="4.42578125" style="1" bestFit="1" customWidth="1"/>
    <col min="6764" max="6764" width="0.85546875" style="1"/>
    <col min="6765" max="6765" width="10.28515625" style="1" customWidth="1"/>
    <col min="6766" max="6767" width="0.85546875" style="1"/>
    <col min="6768" max="6777" width="0" style="1" hidden="1" customWidth="1"/>
    <col min="6778" max="7018" width="0.85546875" style="1"/>
    <col min="7019" max="7019" width="4.42578125" style="1" bestFit="1" customWidth="1"/>
    <col min="7020" max="7020" width="0.85546875" style="1"/>
    <col min="7021" max="7021" width="10.28515625" style="1" customWidth="1"/>
    <col min="7022" max="7023" width="0.85546875" style="1"/>
    <col min="7024" max="7033" width="0" style="1" hidden="1" customWidth="1"/>
    <col min="7034" max="7274" width="0.85546875" style="1"/>
    <col min="7275" max="7275" width="4.42578125" style="1" bestFit="1" customWidth="1"/>
    <col min="7276" max="7276" width="0.85546875" style="1"/>
    <col min="7277" max="7277" width="10.28515625" style="1" customWidth="1"/>
    <col min="7278" max="7279" width="0.85546875" style="1"/>
    <col min="7280" max="7289" width="0" style="1" hidden="1" customWidth="1"/>
    <col min="7290" max="7530" width="0.85546875" style="1"/>
    <col min="7531" max="7531" width="4.42578125" style="1" bestFit="1" customWidth="1"/>
    <col min="7532" max="7532" width="0.85546875" style="1"/>
    <col min="7533" max="7533" width="10.28515625" style="1" customWidth="1"/>
    <col min="7534" max="7535" width="0.85546875" style="1"/>
    <col min="7536" max="7545" width="0" style="1" hidden="1" customWidth="1"/>
    <col min="7546" max="7786" width="0.85546875" style="1"/>
    <col min="7787" max="7787" width="4.42578125" style="1" bestFit="1" customWidth="1"/>
    <col min="7788" max="7788" width="0.85546875" style="1"/>
    <col min="7789" max="7789" width="10.28515625" style="1" customWidth="1"/>
    <col min="7790" max="7791" width="0.85546875" style="1"/>
    <col min="7792" max="7801" width="0" style="1" hidden="1" customWidth="1"/>
    <col min="7802" max="8042" width="0.85546875" style="1"/>
    <col min="8043" max="8043" width="4.42578125" style="1" bestFit="1" customWidth="1"/>
    <col min="8044" max="8044" width="0.85546875" style="1"/>
    <col min="8045" max="8045" width="10.28515625" style="1" customWidth="1"/>
    <col min="8046" max="8047" width="0.85546875" style="1"/>
    <col min="8048" max="8057" width="0" style="1" hidden="1" customWidth="1"/>
    <col min="8058" max="8298" width="0.85546875" style="1"/>
    <col min="8299" max="8299" width="4.42578125" style="1" bestFit="1" customWidth="1"/>
    <col min="8300" max="8300" width="0.85546875" style="1"/>
    <col min="8301" max="8301" width="10.28515625" style="1" customWidth="1"/>
    <col min="8302" max="8303" width="0.85546875" style="1"/>
    <col min="8304" max="8313" width="0" style="1" hidden="1" customWidth="1"/>
    <col min="8314" max="8554" width="0.85546875" style="1"/>
    <col min="8555" max="8555" width="4.42578125" style="1" bestFit="1" customWidth="1"/>
    <col min="8556" max="8556" width="0.85546875" style="1"/>
    <col min="8557" max="8557" width="10.28515625" style="1" customWidth="1"/>
    <col min="8558" max="8559" width="0.85546875" style="1"/>
    <col min="8560" max="8569" width="0" style="1" hidden="1" customWidth="1"/>
    <col min="8570" max="8810" width="0.85546875" style="1"/>
    <col min="8811" max="8811" width="4.42578125" style="1" bestFit="1" customWidth="1"/>
    <col min="8812" max="8812" width="0.85546875" style="1"/>
    <col min="8813" max="8813" width="10.28515625" style="1" customWidth="1"/>
    <col min="8814" max="8815" width="0.85546875" style="1"/>
    <col min="8816" max="8825" width="0" style="1" hidden="1" customWidth="1"/>
    <col min="8826" max="9066" width="0.85546875" style="1"/>
    <col min="9067" max="9067" width="4.42578125" style="1" bestFit="1" customWidth="1"/>
    <col min="9068" max="9068" width="0.85546875" style="1"/>
    <col min="9069" max="9069" width="10.28515625" style="1" customWidth="1"/>
    <col min="9070" max="9071" width="0.85546875" style="1"/>
    <col min="9072" max="9081" width="0" style="1" hidden="1" customWidth="1"/>
    <col min="9082" max="9322" width="0.85546875" style="1"/>
    <col min="9323" max="9323" width="4.42578125" style="1" bestFit="1" customWidth="1"/>
    <col min="9324" max="9324" width="0.85546875" style="1"/>
    <col min="9325" max="9325" width="10.28515625" style="1" customWidth="1"/>
    <col min="9326" max="9327" width="0.85546875" style="1"/>
    <col min="9328" max="9337" width="0" style="1" hidden="1" customWidth="1"/>
    <col min="9338" max="9578" width="0.85546875" style="1"/>
    <col min="9579" max="9579" width="4.42578125" style="1" bestFit="1" customWidth="1"/>
    <col min="9580" max="9580" width="0.85546875" style="1"/>
    <col min="9581" max="9581" width="10.28515625" style="1" customWidth="1"/>
    <col min="9582" max="9583" width="0.85546875" style="1"/>
    <col min="9584" max="9593" width="0" style="1" hidden="1" customWidth="1"/>
    <col min="9594" max="9834" width="0.85546875" style="1"/>
    <col min="9835" max="9835" width="4.42578125" style="1" bestFit="1" customWidth="1"/>
    <col min="9836" max="9836" width="0.85546875" style="1"/>
    <col min="9837" max="9837" width="10.28515625" style="1" customWidth="1"/>
    <col min="9838" max="9839" width="0.85546875" style="1"/>
    <col min="9840" max="9849" width="0" style="1" hidden="1" customWidth="1"/>
    <col min="9850" max="10090" width="0.85546875" style="1"/>
    <col min="10091" max="10091" width="4.42578125" style="1" bestFit="1" customWidth="1"/>
    <col min="10092" max="10092" width="0.85546875" style="1"/>
    <col min="10093" max="10093" width="10.28515625" style="1" customWidth="1"/>
    <col min="10094" max="10095" width="0.85546875" style="1"/>
    <col min="10096" max="10105" width="0" style="1" hidden="1" customWidth="1"/>
    <col min="10106" max="10346" width="0.85546875" style="1"/>
    <col min="10347" max="10347" width="4.42578125" style="1" bestFit="1" customWidth="1"/>
    <col min="10348" max="10348" width="0.85546875" style="1"/>
    <col min="10349" max="10349" width="10.28515625" style="1" customWidth="1"/>
    <col min="10350" max="10351" width="0.85546875" style="1"/>
    <col min="10352" max="10361" width="0" style="1" hidden="1" customWidth="1"/>
    <col min="10362" max="10602" width="0.85546875" style="1"/>
    <col min="10603" max="10603" width="4.42578125" style="1" bestFit="1" customWidth="1"/>
    <col min="10604" max="10604" width="0.85546875" style="1"/>
    <col min="10605" max="10605" width="10.28515625" style="1" customWidth="1"/>
    <col min="10606" max="10607" width="0.85546875" style="1"/>
    <col min="10608" max="10617" width="0" style="1" hidden="1" customWidth="1"/>
    <col min="10618" max="10858" width="0.85546875" style="1"/>
    <col min="10859" max="10859" width="4.42578125" style="1" bestFit="1" customWidth="1"/>
    <col min="10860" max="10860" width="0.85546875" style="1"/>
    <col min="10861" max="10861" width="10.28515625" style="1" customWidth="1"/>
    <col min="10862" max="10863" width="0.85546875" style="1"/>
    <col min="10864" max="10873" width="0" style="1" hidden="1" customWidth="1"/>
    <col min="10874" max="11114" width="0.85546875" style="1"/>
    <col min="11115" max="11115" width="4.42578125" style="1" bestFit="1" customWidth="1"/>
    <col min="11116" max="11116" width="0.85546875" style="1"/>
    <col min="11117" max="11117" width="10.28515625" style="1" customWidth="1"/>
    <col min="11118" max="11119" width="0.85546875" style="1"/>
    <col min="11120" max="11129" width="0" style="1" hidden="1" customWidth="1"/>
    <col min="11130" max="11370" width="0.85546875" style="1"/>
    <col min="11371" max="11371" width="4.42578125" style="1" bestFit="1" customWidth="1"/>
    <col min="11372" max="11372" width="0.85546875" style="1"/>
    <col min="11373" max="11373" width="10.28515625" style="1" customWidth="1"/>
    <col min="11374" max="11375" width="0.85546875" style="1"/>
    <col min="11376" max="11385" width="0" style="1" hidden="1" customWidth="1"/>
    <col min="11386" max="11626" width="0.85546875" style="1"/>
    <col min="11627" max="11627" width="4.42578125" style="1" bestFit="1" customWidth="1"/>
    <col min="11628" max="11628" width="0.85546875" style="1"/>
    <col min="11629" max="11629" width="10.28515625" style="1" customWidth="1"/>
    <col min="11630" max="11631" width="0.85546875" style="1"/>
    <col min="11632" max="11641" width="0" style="1" hidden="1" customWidth="1"/>
    <col min="11642" max="11882" width="0.85546875" style="1"/>
    <col min="11883" max="11883" width="4.42578125" style="1" bestFit="1" customWidth="1"/>
    <col min="11884" max="11884" width="0.85546875" style="1"/>
    <col min="11885" max="11885" width="10.28515625" style="1" customWidth="1"/>
    <col min="11886" max="11887" width="0.85546875" style="1"/>
    <col min="11888" max="11897" width="0" style="1" hidden="1" customWidth="1"/>
    <col min="11898" max="12138" width="0.85546875" style="1"/>
    <col min="12139" max="12139" width="4.42578125" style="1" bestFit="1" customWidth="1"/>
    <col min="12140" max="12140" width="0.85546875" style="1"/>
    <col min="12141" max="12141" width="10.28515625" style="1" customWidth="1"/>
    <col min="12142" max="12143" width="0.85546875" style="1"/>
    <col min="12144" max="12153" width="0" style="1" hidden="1" customWidth="1"/>
    <col min="12154" max="12394" width="0.85546875" style="1"/>
    <col min="12395" max="12395" width="4.42578125" style="1" bestFit="1" customWidth="1"/>
    <col min="12396" max="12396" width="0.85546875" style="1"/>
    <col min="12397" max="12397" width="10.28515625" style="1" customWidth="1"/>
    <col min="12398" max="12399" width="0.85546875" style="1"/>
    <col min="12400" max="12409" width="0" style="1" hidden="1" customWidth="1"/>
    <col min="12410" max="12650" width="0.85546875" style="1"/>
    <col min="12651" max="12651" width="4.42578125" style="1" bestFit="1" customWidth="1"/>
    <col min="12652" max="12652" width="0.85546875" style="1"/>
    <col min="12653" max="12653" width="10.28515625" style="1" customWidth="1"/>
    <col min="12654" max="12655" width="0.85546875" style="1"/>
    <col min="12656" max="12665" width="0" style="1" hidden="1" customWidth="1"/>
    <col min="12666" max="12906" width="0.85546875" style="1"/>
    <col min="12907" max="12907" width="4.42578125" style="1" bestFit="1" customWidth="1"/>
    <col min="12908" max="12908" width="0.85546875" style="1"/>
    <col min="12909" max="12909" width="10.28515625" style="1" customWidth="1"/>
    <col min="12910" max="12911" width="0.85546875" style="1"/>
    <col min="12912" max="12921" width="0" style="1" hidden="1" customWidth="1"/>
    <col min="12922" max="13162" width="0.85546875" style="1"/>
    <col min="13163" max="13163" width="4.42578125" style="1" bestFit="1" customWidth="1"/>
    <col min="13164" max="13164" width="0.85546875" style="1"/>
    <col min="13165" max="13165" width="10.28515625" style="1" customWidth="1"/>
    <col min="13166" max="13167" width="0.85546875" style="1"/>
    <col min="13168" max="13177" width="0" style="1" hidden="1" customWidth="1"/>
    <col min="13178" max="13418" width="0.85546875" style="1"/>
    <col min="13419" max="13419" width="4.42578125" style="1" bestFit="1" customWidth="1"/>
    <col min="13420" max="13420" width="0.85546875" style="1"/>
    <col min="13421" max="13421" width="10.28515625" style="1" customWidth="1"/>
    <col min="13422" max="13423" width="0.85546875" style="1"/>
    <col min="13424" max="13433" width="0" style="1" hidden="1" customWidth="1"/>
    <col min="13434" max="13674" width="0.85546875" style="1"/>
    <col min="13675" max="13675" width="4.42578125" style="1" bestFit="1" customWidth="1"/>
    <col min="13676" max="13676" width="0.85546875" style="1"/>
    <col min="13677" max="13677" width="10.28515625" style="1" customWidth="1"/>
    <col min="13678" max="13679" width="0.85546875" style="1"/>
    <col min="13680" max="13689" width="0" style="1" hidden="1" customWidth="1"/>
    <col min="13690" max="13930" width="0.85546875" style="1"/>
    <col min="13931" max="13931" width="4.42578125" style="1" bestFit="1" customWidth="1"/>
    <col min="13932" max="13932" width="0.85546875" style="1"/>
    <col min="13933" max="13933" width="10.28515625" style="1" customWidth="1"/>
    <col min="13934" max="13935" width="0.85546875" style="1"/>
    <col min="13936" max="13945" width="0" style="1" hidden="1" customWidth="1"/>
    <col min="13946" max="14186" width="0.85546875" style="1"/>
    <col min="14187" max="14187" width="4.42578125" style="1" bestFit="1" customWidth="1"/>
    <col min="14188" max="14188" width="0.85546875" style="1"/>
    <col min="14189" max="14189" width="10.28515625" style="1" customWidth="1"/>
    <col min="14190" max="14191" width="0.85546875" style="1"/>
    <col min="14192" max="14201" width="0" style="1" hidden="1" customWidth="1"/>
    <col min="14202" max="14442" width="0.85546875" style="1"/>
    <col min="14443" max="14443" width="4.42578125" style="1" bestFit="1" customWidth="1"/>
    <col min="14444" max="14444" width="0.85546875" style="1"/>
    <col min="14445" max="14445" width="10.28515625" style="1" customWidth="1"/>
    <col min="14446" max="14447" width="0.85546875" style="1"/>
    <col min="14448" max="14457" width="0" style="1" hidden="1" customWidth="1"/>
    <col min="14458" max="14698" width="0.85546875" style="1"/>
    <col min="14699" max="14699" width="4.42578125" style="1" bestFit="1" customWidth="1"/>
    <col min="14700" max="14700" width="0.85546875" style="1"/>
    <col min="14701" max="14701" width="10.28515625" style="1" customWidth="1"/>
    <col min="14702" max="14703" width="0.85546875" style="1"/>
    <col min="14704" max="14713" width="0" style="1" hidden="1" customWidth="1"/>
    <col min="14714" max="14954" width="0.85546875" style="1"/>
    <col min="14955" max="14955" width="4.42578125" style="1" bestFit="1" customWidth="1"/>
    <col min="14956" max="14956" width="0.85546875" style="1"/>
    <col min="14957" max="14957" width="10.28515625" style="1" customWidth="1"/>
    <col min="14958" max="14959" width="0.85546875" style="1"/>
    <col min="14960" max="14969" width="0" style="1" hidden="1" customWidth="1"/>
    <col min="14970" max="15210" width="0.85546875" style="1"/>
    <col min="15211" max="15211" width="4.42578125" style="1" bestFit="1" customWidth="1"/>
    <col min="15212" max="15212" width="0.85546875" style="1"/>
    <col min="15213" max="15213" width="10.28515625" style="1" customWidth="1"/>
    <col min="15214" max="15215" width="0.85546875" style="1"/>
    <col min="15216" max="15225" width="0" style="1" hidden="1" customWidth="1"/>
    <col min="15226" max="15466" width="0.85546875" style="1"/>
    <col min="15467" max="15467" width="4.42578125" style="1" bestFit="1" customWidth="1"/>
    <col min="15468" max="15468" width="0.85546875" style="1"/>
    <col min="15469" max="15469" width="10.28515625" style="1" customWidth="1"/>
    <col min="15470" max="15471" width="0.85546875" style="1"/>
    <col min="15472" max="15481" width="0" style="1" hidden="1" customWidth="1"/>
    <col min="15482" max="15722" width="0.85546875" style="1"/>
    <col min="15723" max="15723" width="4.42578125" style="1" bestFit="1" customWidth="1"/>
    <col min="15724" max="15724" width="0.85546875" style="1"/>
    <col min="15725" max="15725" width="10.28515625" style="1" customWidth="1"/>
    <col min="15726" max="15727" width="0.85546875" style="1"/>
    <col min="15728" max="15737" width="0" style="1" hidden="1" customWidth="1"/>
    <col min="15738" max="15978" width="0.85546875" style="1"/>
    <col min="15979" max="15979" width="4.42578125" style="1" bestFit="1" customWidth="1"/>
    <col min="15980" max="15980" width="0.85546875" style="1"/>
    <col min="15981" max="15981" width="10.28515625" style="1" customWidth="1"/>
    <col min="15982" max="15983" width="0.85546875" style="1"/>
    <col min="15984" max="15993" width="0" style="1" hidden="1" customWidth="1"/>
    <col min="15994" max="16234" width="0.85546875" style="1"/>
    <col min="16235" max="16235" width="4.42578125" style="1" bestFit="1" customWidth="1"/>
    <col min="16236" max="16236" width="0.85546875" style="1"/>
    <col min="16237" max="16237" width="10.28515625" style="1" customWidth="1"/>
    <col min="16238" max="16239" width="0.85546875" style="1"/>
    <col min="16240" max="16249" width="0" style="1" hidden="1" customWidth="1"/>
    <col min="16250" max="16384" width="0.85546875" style="1"/>
  </cols>
  <sheetData>
    <row r="1" spans="1:115" ht="12.75" customHeight="1" x14ac:dyDescent="0.2">
      <c r="DA1" s="2" t="s">
        <v>0</v>
      </c>
    </row>
    <row r="2" spans="1:115" ht="27" customHeight="1" x14ac:dyDescent="0.2">
      <c r="CD2" s="35" t="s">
        <v>1</v>
      </c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</row>
    <row r="3" spans="1:115" s="3" customFormat="1" ht="12.75" customHeight="1" x14ac:dyDescent="0.25"/>
    <row r="4" spans="1:115" s="3" customFormat="1" ht="15" customHeight="1" x14ac:dyDescent="0.25">
      <c r="DA4" s="4" t="s">
        <v>2</v>
      </c>
    </row>
    <row r="5" spans="1:115" s="3" customFormat="1" ht="15" x14ac:dyDescent="0.25"/>
    <row r="6" spans="1:115" s="5" customFormat="1" ht="15" customHeight="1" x14ac:dyDescent="0.25">
      <c r="A6" s="36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15" s="5" customFormat="1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37" t="s">
        <v>4</v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R7" s="6"/>
      <c r="CS7" s="6"/>
      <c r="CT7" s="6"/>
      <c r="CU7" s="6"/>
      <c r="CV7" s="6"/>
      <c r="CW7" s="6"/>
      <c r="CX7" s="6"/>
      <c r="CY7" s="6"/>
      <c r="CZ7" s="6"/>
      <c r="DA7" s="6"/>
    </row>
    <row r="8" spans="1:115" s="7" customFormat="1" ht="12.75" customHeight="1" x14ac:dyDescent="0.2">
      <c r="Y8" s="38" t="s">
        <v>5</v>
      </c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X8" s="8"/>
      <c r="CY8" s="9"/>
      <c r="CZ8" s="9"/>
    </row>
    <row r="9" spans="1:115" s="5" customFormat="1" ht="15" customHeight="1" x14ac:dyDescent="0.25">
      <c r="N9" s="39" t="s">
        <v>6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 t="s">
        <v>262</v>
      </c>
      <c r="AA9" s="40"/>
      <c r="AB9" s="40"/>
      <c r="AC9" s="40"/>
      <c r="AD9" s="41" t="s">
        <v>7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10"/>
      <c r="CT9" s="10"/>
      <c r="CU9" s="10"/>
      <c r="CV9" s="10"/>
      <c r="CW9" s="10"/>
      <c r="CX9" s="10"/>
      <c r="CY9" s="10"/>
      <c r="CZ9" s="6"/>
      <c r="DA9" s="6"/>
    </row>
    <row r="10" spans="1:115" s="5" customFormat="1" ht="15" customHeight="1" x14ac:dyDescent="0.25">
      <c r="A10" s="36" t="s">
        <v>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K10" s="7">
        <v>1000</v>
      </c>
    </row>
    <row r="11" spans="1:115" s="3" customFormat="1" ht="15" x14ac:dyDescent="0.25">
      <c r="DE11" s="11"/>
    </row>
    <row r="12" spans="1:115" s="7" customFormat="1" ht="23.25" customHeight="1" x14ac:dyDescent="0.2">
      <c r="A12" s="42" t="s">
        <v>9</v>
      </c>
      <c r="B12" s="42"/>
      <c r="C12" s="42"/>
      <c r="D12" s="42"/>
      <c r="E12" s="42"/>
      <c r="F12" s="42"/>
      <c r="G12" s="42"/>
      <c r="H12" s="42" t="s">
        <v>10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 t="s">
        <v>11</v>
      </c>
      <c r="BC12" s="42"/>
      <c r="BD12" s="42"/>
      <c r="BE12" s="42"/>
      <c r="BF12" s="42"/>
      <c r="BG12" s="42"/>
      <c r="BH12" s="42"/>
      <c r="BI12" s="42"/>
      <c r="BJ12" s="42"/>
      <c r="BK12" s="42"/>
      <c r="BL12" s="42" t="s">
        <v>12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</row>
    <row r="13" spans="1:115" s="12" customFormat="1" ht="11.25" x14ac:dyDescent="0.2">
      <c r="A13" s="43">
        <v>1</v>
      </c>
      <c r="B13" s="43"/>
      <c r="C13" s="43"/>
      <c r="D13" s="43"/>
      <c r="E13" s="43"/>
      <c r="F13" s="43"/>
      <c r="G13" s="43"/>
      <c r="H13" s="43">
        <v>2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4">
        <v>3</v>
      </c>
      <c r="BC13" s="44"/>
      <c r="BD13" s="44"/>
      <c r="BE13" s="44"/>
      <c r="BF13" s="44"/>
      <c r="BG13" s="44"/>
      <c r="BH13" s="44"/>
      <c r="BI13" s="44"/>
      <c r="BJ13" s="44"/>
      <c r="BK13" s="44"/>
      <c r="BL13" s="43">
        <v>4</v>
      </c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H13" s="13">
        <f>DE13-BL14</f>
        <v>-24714.103517947027</v>
      </c>
      <c r="DI13" s="12">
        <f>'[1]сч. 20'!D219/1000</f>
        <v>23483.431189999999</v>
      </c>
      <c r="DJ13" s="14">
        <f>'[1]БДР конс 2021'!D197</f>
        <v>1230.6722050000001</v>
      </c>
      <c r="DK13" s="13">
        <f>DI13+DJ13</f>
        <v>24714.103394999998</v>
      </c>
    </row>
    <row r="14" spans="1:115" s="16" customFormat="1" ht="22.5" customHeight="1" x14ac:dyDescent="0.2">
      <c r="A14" s="45">
        <v>1</v>
      </c>
      <c r="B14" s="46"/>
      <c r="C14" s="46"/>
      <c r="D14" s="46"/>
      <c r="E14" s="46"/>
      <c r="F14" s="46"/>
      <c r="G14" s="47"/>
      <c r="H14" s="15"/>
      <c r="I14" s="48" t="s">
        <v>13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9"/>
      <c r="BB14" s="50" t="s">
        <v>14</v>
      </c>
      <c r="BC14" s="51"/>
      <c r="BD14" s="51"/>
      <c r="BE14" s="51"/>
      <c r="BF14" s="51"/>
      <c r="BG14" s="51"/>
      <c r="BH14" s="51"/>
      <c r="BI14" s="51"/>
      <c r="BJ14" s="51"/>
      <c r="BK14" s="52"/>
      <c r="BL14" s="56">
        <f>BL15+BL16+BL17+BL24+BL27</f>
        <v>24714.103517947027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8"/>
      <c r="DE14" s="17"/>
      <c r="DH14" s="18"/>
    </row>
    <row r="15" spans="1:115" s="7" customFormat="1" ht="11.25" x14ac:dyDescent="0.2">
      <c r="A15" s="45" t="s">
        <v>15</v>
      </c>
      <c r="B15" s="46"/>
      <c r="C15" s="46"/>
      <c r="D15" s="46"/>
      <c r="E15" s="46"/>
      <c r="F15" s="46"/>
      <c r="G15" s="47"/>
      <c r="H15" s="15"/>
      <c r="I15" s="48" t="s">
        <v>16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9"/>
      <c r="BB15" s="50" t="s">
        <v>14</v>
      </c>
      <c r="BC15" s="51"/>
      <c r="BD15" s="51"/>
      <c r="BE15" s="51"/>
      <c r="BF15" s="51"/>
      <c r="BG15" s="51"/>
      <c r="BH15" s="51"/>
      <c r="BI15" s="51"/>
      <c r="BJ15" s="51"/>
      <c r="BK15" s="52"/>
      <c r="BL15" s="53">
        <v>710.13575981730889</v>
      </c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5"/>
      <c r="DE15" s="19"/>
    </row>
    <row r="16" spans="1:115" s="7" customFormat="1" ht="11.25" x14ac:dyDescent="0.2">
      <c r="A16" s="45" t="s">
        <v>17</v>
      </c>
      <c r="B16" s="46"/>
      <c r="C16" s="46"/>
      <c r="D16" s="46"/>
      <c r="E16" s="46"/>
      <c r="F16" s="46"/>
      <c r="G16" s="47"/>
      <c r="H16" s="15"/>
      <c r="I16" s="48" t="s">
        <v>18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9"/>
      <c r="BB16" s="50" t="s">
        <v>14</v>
      </c>
      <c r="BC16" s="51"/>
      <c r="BD16" s="51"/>
      <c r="BE16" s="51"/>
      <c r="BF16" s="51"/>
      <c r="BG16" s="51"/>
      <c r="BH16" s="51"/>
      <c r="BI16" s="51"/>
      <c r="BJ16" s="51"/>
      <c r="BK16" s="52"/>
      <c r="BL16" s="53">
        <v>195.32164292970052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5"/>
      <c r="DE16" s="19"/>
      <c r="DH16" s="20"/>
      <c r="DI16" s="20" t="s">
        <v>19</v>
      </c>
      <c r="DJ16" s="21"/>
      <c r="DK16" s="22">
        <f>DL17/DJ17</f>
        <v>0</v>
      </c>
    </row>
    <row r="17" spans="1:117" s="7" customFormat="1" ht="11.25" x14ac:dyDescent="0.2">
      <c r="A17" s="45" t="s">
        <v>20</v>
      </c>
      <c r="B17" s="46"/>
      <c r="C17" s="46"/>
      <c r="D17" s="46"/>
      <c r="E17" s="46"/>
      <c r="F17" s="46"/>
      <c r="G17" s="47"/>
      <c r="H17" s="15"/>
      <c r="I17" s="48" t="s">
        <v>21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9"/>
      <c r="BB17" s="50" t="s">
        <v>14</v>
      </c>
      <c r="BC17" s="51"/>
      <c r="BD17" s="51"/>
      <c r="BE17" s="51"/>
      <c r="BF17" s="51"/>
      <c r="BG17" s="51"/>
      <c r="BH17" s="51"/>
      <c r="BI17" s="51"/>
      <c r="BJ17" s="51"/>
      <c r="BK17" s="52"/>
      <c r="BL17" s="56">
        <f>SUM(BL18:DA23)</f>
        <v>589.21998804954126</v>
      </c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8"/>
      <c r="DH17" s="23" t="s">
        <v>22</v>
      </c>
      <c r="DI17" s="23" t="s">
        <v>23</v>
      </c>
      <c r="DJ17" s="24">
        <f>DJ18+DJ24+DJ36+DJ37+DJ42+DJ49+DJ54+DJ55+DJ56+DJ57+DJ58+DJ61+DJ62+DJ63+DJ64+DJ65+DJ66+DJ67+DJ69+DJ70+DJ71+DJ77+DJ78+DJ79+DJ80+DJ81</f>
        <v>106232.82934999999</v>
      </c>
      <c r="DK17" s="24">
        <f>DK18+DK24+DK36+DK37+DK42+DK49+DK54+DK55+DK56+DK57+DK58+DK61+DK62+DK63+DK64+DK65+DK66+DK67+DK69+DK70+DK71+DK77+DK78+DK79+DK80+DK81</f>
        <v>0</v>
      </c>
      <c r="DL17" s="7">
        <f>'[1]БДР МГО2021'!B453</f>
        <v>0</v>
      </c>
    </row>
    <row r="18" spans="1:117" s="7" customFormat="1" ht="11.25" x14ac:dyDescent="0.2">
      <c r="A18" s="50" t="s">
        <v>24</v>
      </c>
      <c r="B18" s="51"/>
      <c r="C18" s="51"/>
      <c r="D18" s="51"/>
      <c r="E18" s="51"/>
      <c r="F18" s="51"/>
      <c r="G18" s="52"/>
      <c r="H18" s="25"/>
      <c r="I18" s="59" t="s">
        <v>25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60"/>
      <c r="BB18" s="50" t="s">
        <v>14</v>
      </c>
      <c r="BC18" s="51"/>
      <c r="BD18" s="51"/>
      <c r="BE18" s="51"/>
      <c r="BF18" s="51"/>
      <c r="BG18" s="51"/>
      <c r="BH18" s="51"/>
      <c r="BI18" s="51"/>
      <c r="BJ18" s="51"/>
      <c r="BK18" s="52"/>
      <c r="BL18" s="61">
        <v>497.54671000000002</v>
      </c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3"/>
      <c r="DH18" s="23" t="s">
        <v>26</v>
      </c>
      <c r="DI18" s="23" t="s">
        <v>27</v>
      </c>
      <c r="DJ18" s="24">
        <f>SUM(DJ19:DJ23)</f>
        <v>1277.1280299999999</v>
      </c>
      <c r="DK18" s="24">
        <f>SUM(DK19:DK23)</f>
        <v>0</v>
      </c>
    </row>
    <row r="19" spans="1:117" s="7" customFormat="1" ht="11.25" x14ac:dyDescent="0.2">
      <c r="A19" s="50" t="s">
        <v>28</v>
      </c>
      <c r="B19" s="51"/>
      <c r="C19" s="51"/>
      <c r="D19" s="51"/>
      <c r="E19" s="51"/>
      <c r="F19" s="51"/>
      <c r="G19" s="52"/>
      <c r="H19" s="25"/>
      <c r="I19" s="59" t="s">
        <v>29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60"/>
      <c r="BB19" s="50" t="s">
        <v>14</v>
      </c>
      <c r="BC19" s="51"/>
      <c r="BD19" s="51"/>
      <c r="BE19" s="51"/>
      <c r="BF19" s="51"/>
      <c r="BG19" s="51"/>
      <c r="BH19" s="51"/>
      <c r="BI19" s="51"/>
      <c r="BJ19" s="51"/>
      <c r="BK19" s="52"/>
      <c r="BL19" s="61">
        <v>39.981780000000001</v>
      </c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3"/>
      <c r="DE19" s="19"/>
      <c r="DH19" s="20" t="s">
        <v>30</v>
      </c>
      <c r="DI19" s="20" t="s">
        <v>31</v>
      </c>
      <c r="DJ19" s="20">
        <v>117.77589</v>
      </c>
      <c r="DK19" s="21">
        <f>DJ19*$DK$16</f>
        <v>0</v>
      </c>
    </row>
    <row r="20" spans="1:117" s="7" customFormat="1" ht="11.25" x14ac:dyDescent="0.2">
      <c r="A20" s="50" t="s">
        <v>32</v>
      </c>
      <c r="B20" s="51"/>
      <c r="C20" s="51"/>
      <c r="D20" s="51"/>
      <c r="E20" s="51"/>
      <c r="F20" s="51"/>
      <c r="G20" s="52"/>
      <c r="H20" s="25"/>
      <c r="I20" s="59" t="s">
        <v>33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60"/>
      <c r="BB20" s="50" t="s">
        <v>14</v>
      </c>
      <c r="BC20" s="51"/>
      <c r="BD20" s="51"/>
      <c r="BE20" s="51"/>
      <c r="BF20" s="51"/>
      <c r="BG20" s="51"/>
      <c r="BH20" s="51"/>
      <c r="BI20" s="51"/>
      <c r="BJ20" s="51"/>
      <c r="BK20" s="52"/>
      <c r="BL20" s="61">
        <v>6.9216711290238431</v>
      </c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3"/>
      <c r="DH20" s="20" t="s">
        <v>34</v>
      </c>
      <c r="DI20" s="20" t="s">
        <v>35</v>
      </c>
      <c r="DJ20" s="20">
        <v>439.94792000000001</v>
      </c>
      <c r="DK20" s="21">
        <f t="shared" ref="DK20:DK81" si="0">DJ20*$DK$16</f>
        <v>0</v>
      </c>
    </row>
    <row r="21" spans="1:117" s="7" customFormat="1" ht="11.25" x14ac:dyDescent="0.2">
      <c r="A21" s="50" t="s">
        <v>36</v>
      </c>
      <c r="B21" s="51"/>
      <c r="C21" s="51"/>
      <c r="D21" s="51"/>
      <c r="E21" s="51"/>
      <c r="F21" s="51"/>
      <c r="G21" s="52"/>
      <c r="H21" s="25"/>
      <c r="I21" s="59" t="s">
        <v>37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60"/>
      <c r="BB21" s="50" t="s">
        <v>14</v>
      </c>
      <c r="BC21" s="51"/>
      <c r="BD21" s="51"/>
      <c r="BE21" s="51"/>
      <c r="BF21" s="51"/>
      <c r="BG21" s="51"/>
      <c r="BH21" s="51"/>
      <c r="BI21" s="51"/>
      <c r="BJ21" s="51"/>
      <c r="BK21" s="52"/>
      <c r="BL21" s="61">
        <v>0</v>
      </c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3"/>
      <c r="DH21" s="20" t="s">
        <v>38</v>
      </c>
      <c r="DI21" s="20" t="s">
        <v>39</v>
      </c>
      <c r="DJ21" s="20">
        <v>228.2809</v>
      </c>
      <c r="DK21" s="21">
        <f t="shared" si="0"/>
        <v>0</v>
      </c>
    </row>
    <row r="22" spans="1:117" s="7" customFormat="1" ht="11.25" x14ac:dyDescent="0.2">
      <c r="A22" s="50" t="s">
        <v>40</v>
      </c>
      <c r="B22" s="51"/>
      <c r="C22" s="51"/>
      <c r="D22" s="51"/>
      <c r="E22" s="51"/>
      <c r="F22" s="51"/>
      <c r="G22" s="52"/>
      <c r="H22" s="25"/>
      <c r="I22" s="59" t="s">
        <v>41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60"/>
      <c r="BB22" s="50" t="s">
        <v>14</v>
      </c>
      <c r="BC22" s="51"/>
      <c r="BD22" s="51"/>
      <c r="BE22" s="51"/>
      <c r="BF22" s="51"/>
      <c r="BG22" s="51"/>
      <c r="BH22" s="51"/>
      <c r="BI22" s="51"/>
      <c r="BJ22" s="51"/>
      <c r="BK22" s="52"/>
      <c r="BL22" s="61">
        <v>44.769826920517374</v>
      </c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3"/>
      <c r="DE22" s="19"/>
      <c r="DH22" s="20" t="s">
        <v>34</v>
      </c>
      <c r="DI22" s="20" t="s">
        <v>42</v>
      </c>
      <c r="DJ22" s="20">
        <v>263.73746999999997</v>
      </c>
      <c r="DK22" s="21">
        <f>DJ22*$DK$16</f>
        <v>0</v>
      </c>
    </row>
    <row r="23" spans="1:117" s="7" customFormat="1" ht="11.25" x14ac:dyDescent="0.2">
      <c r="A23" s="50" t="s">
        <v>43</v>
      </c>
      <c r="B23" s="51"/>
      <c r="C23" s="51"/>
      <c r="D23" s="51"/>
      <c r="E23" s="51"/>
      <c r="F23" s="51"/>
      <c r="G23" s="52"/>
      <c r="H23" s="25"/>
      <c r="I23" s="59" t="s">
        <v>44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60"/>
      <c r="BB23" s="50" t="s">
        <v>14</v>
      </c>
      <c r="BC23" s="51"/>
      <c r="BD23" s="51"/>
      <c r="BE23" s="51"/>
      <c r="BF23" s="51"/>
      <c r="BG23" s="51"/>
      <c r="BH23" s="51"/>
      <c r="BI23" s="51"/>
      <c r="BJ23" s="51"/>
      <c r="BK23" s="5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3"/>
      <c r="DH23" s="20" t="s">
        <v>38</v>
      </c>
      <c r="DI23" s="20" t="s">
        <v>45</v>
      </c>
      <c r="DJ23" s="20">
        <v>227.38585</v>
      </c>
      <c r="DK23" s="21">
        <f t="shared" si="0"/>
        <v>0</v>
      </c>
    </row>
    <row r="24" spans="1:117" s="7" customFormat="1" ht="11.25" x14ac:dyDescent="0.2">
      <c r="A24" s="45" t="s">
        <v>46</v>
      </c>
      <c r="B24" s="46"/>
      <c r="C24" s="46"/>
      <c r="D24" s="46"/>
      <c r="E24" s="46"/>
      <c r="F24" s="46"/>
      <c r="G24" s="47"/>
      <c r="H24" s="15"/>
      <c r="I24" s="48" t="s">
        <v>47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9"/>
      <c r="BB24" s="50" t="s">
        <v>14</v>
      </c>
      <c r="BC24" s="51"/>
      <c r="BD24" s="51"/>
      <c r="BE24" s="51"/>
      <c r="BF24" s="51"/>
      <c r="BG24" s="51"/>
      <c r="BH24" s="51"/>
      <c r="BI24" s="51"/>
      <c r="BJ24" s="51"/>
      <c r="BK24" s="52"/>
      <c r="BL24" s="56">
        <f>BL25+BL26</f>
        <v>3815.1997924708644</v>
      </c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8"/>
      <c r="DH24" s="23" t="s">
        <v>48</v>
      </c>
      <c r="DI24" s="23" t="s">
        <v>49</v>
      </c>
      <c r="DJ24" s="24">
        <f>SUM(DJ25:DJ34)</f>
        <v>80220.092170000004</v>
      </c>
      <c r="DK24" s="24">
        <f>SUM(DK25:DK34)</f>
        <v>0</v>
      </c>
      <c r="DL24" s="26"/>
    </row>
    <row r="25" spans="1:117" s="7" customFormat="1" ht="22.5" customHeight="1" x14ac:dyDescent="0.2">
      <c r="A25" s="50" t="s">
        <v>50</v>
      </c>
      <c r="B25" s="51"/>
      <c r="C25" s="51"/>
      <c r="D25" s="51"/>
      <c r="E25" s="51"/>
      <c r="F25" s="51"/>
      <c r="G25" s="52"/>
      <c r="H25" s="25"/>
      <c r="I25" s="59" t="s">
        <v>51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60"/>
      <c r="BB25" s="50" t="s">
        <v>14</v>
      </c>
      <c r="BC25" s="51"/>
      <c r="BD25" s="51"/>
      <c r="BE25" s="51"/>
      <c r="BF25" s="51"/>
      <c r="BG25" s="51"/>
      <c r="BH25" s="51"/>
      <c r="BI25" s="51"/>
      <c r="BJ25" s="51"/>
      <c r="BK25" s="52"/>
      <c r="BL25" s="61">
        <v>3702.0283199999999</v>
      </c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3"/>
      <c r="DH25" s="20" t="s">
        <v>52</v>
      </c>
      <c r="DI25" s="20" t="s">
        <v>53</v>
      </c>
      <c r="DJ25" s="21">
        <v>49437.935100000002</v>
      </c>
      <c r="DK25" s="27">
        <f t="shared" si="0"/>
        <v>0</v>
      </c>
      <c r="DL25" s="28">
        <f>DK25+DK26+DK27+DK28+DK34+DK32</f>
        <v>0</v>
      </c>
      <c r="DM25" s="7" t="s">
        <v>54</v>
      </c>
    </row>
    <row r="26" spans="1:117" s="7" customFormat="1" ht="11.25" x14ac:dyDescent="0.2">
      <c r="A26" s="50" t="s">
        <v>55</v>
      </c>
      <c r="B26" s="51"/>
      <c r="C26" s="51"/>
      <c r="D26" s="51"/>
      <c r="E26" s="51"/>
      <c r="F26" s="51"/>
      <c r="G26" s="52"/>
      <c r="H26" s="25"/>
      <c r="I26" s="59" t="s">
        <v>56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60"/>
      <c r="BB26" s="50" t="s">
        <v>14</v>
      </c>
      <c r="BC26" s="51"/>
      <c r="BD26" s="51"/>
      <c r="BE26" s="51"/>
      <c r="BF26" s="51"/>
      <c r="BG26" s="51"/>
      <c r="BH26" s="51"/>
      <c r="BI26" s="51"/>
      <c r="BJ26" s="51"/>
      <c r="BK26" s="52"/>
      <c r="BL26" s="61">
        <v>113.17147247086442</v>
      </c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3"/>
      <c r="DE26" s="19"/>
      <c r="DH26" s="20" t="s">
        <v>57</v>
      </c>
      <c r="DI26" s="20" t="s">
        <v>58</v>
      </c>
      <c r="DJ26" s="21">
        <v>1348.4503200000001</v>
      </c>
      <c r="DK26" s="27">
        <f t="shared" si="0"/>
        <v>0</v>
      </c>
      <c r="DL26" s="28">
        <f>DK29+DK30+DK31</f>
        <v>0</v>
      </c>
      <c r="DM26" s="7" t="s">
        <v>59</v>
      </c>
    </row>
    <row r="27" spans="1:117" s="7" customFormat="1" ht="11.25" x14ac:dyDescent="0.2">
      <c r="A27" s="45" t="s">
        <v>60</v>
      </c>
      <c r="B27" s="46"/>
      <c r="C27" s="46"/>
      <c r="D27" s="46"/>
      <c r="E27" s="46"/>
      <c r="F27" s="46"/>
      <c r="G27" s="47"/>
      <c r="H27" s="15"/>
      <c r="I27" s="48" t="s">
        <v>61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9"/>
      <c r="BB27" s="50" t="s">
        <v>14</v>
      </c>
      <c r="BC27" s="51"/>
      <c r="BD27" s="51"/>
      <c r="BE27" s="51"/>
      <c r="BF27" s="51"/>
      <c r="BG27" s="51"/>
      <c r="BH27" s="51"/>
      <c r="BI27" s="51"/>
      <c r="BJ27" s="51"/>
      <c r="BK27" s="52"/>
      <c r="BL27" s="56">
        <f>BL28+BL36+BL39+BL43+BL44+BL49</f>
        <v>19404.226334679614</v>
      </c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8"/>
      <c r="DH27" s="20" t="s">
        <v>62</v>
      </c>
      <c r="DI27" s="20" t="s">
        <v>63</v>
      </c>
      <c r="DJ27" s="21">
        <v>5128.9723899999999</v>
      </c>
      <c r="DK27" s="27">
        <f t="shared" si="0"/>
        <v>0</v>
      </c>
      <c r="DL27" s="26"/>
    </row>
    <row r="28" spans="1:117" s="7" customFormat="1" ht="11.25" x14ac:dyDescent="0.2">
      <c r="A28" s="45" t="s">
        <v>64</v>
      </c>
      <c r="B28" s="46"/>
      <c r="C28" s="46"/>
      <c r="D28" s="46"/>
      <c r="E28" s="46"/>
      <c r="F28" s="46"/>
      <c r="G28" s="47"/>
      <c r="H28" s="15"/>
      <c r="I28" s="48" t="s">
        <v>65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9"/>
      <c r="BB28" s="50" t="s">
        <v>14</v>
      </c>
      <c r="BC28" s="51"/>
      <c r="BD28" s="51"/>
      <c r="BE28" s="51"/>
      <c r="BF28" s="51"/>
      <c r="BG28" s="51"/>
      <c r="BH28" s="51"/>
      <c r="BI28" s="51"/>
      <c r="BJ28" s="51"/>
      <c r="BK28" s="52"/>
      <c r="BL28" s="56">
        <f>SUM(BL29:DA35)</f>
        <v>16647.483933002299</v>
      </c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8"/>
      <c r="DH28" s="20" t="s">
        <v>66</v>
      </c>
      <c r="DI28" s="20" t="s">
        <v>67</v>
      </c>
      <c r="DJ28" s="21">
        <v>5787.3262599999998</v>
      </c>
      <c r="DK28" s="27">
        <f t="shared" si="0"/>
        <v>0</v>
      </c>
      <c r="DL28" s="26"/>
    </row>
    <row r="29" spans="1:117" s="7" customFormat="1" ht="11.25" x14ac:dyDescent="0.2">
      <c r="A29" s="50" t="s">
        <v>68</v>
      </c>
      <c r="B29" s="51"/>
      <c r="C29" s="51"/>
      <c r="D29" s="51"/>
      <c r="E29" s="51"/>
      <c r="F29" s="51"/>
      <c r="G29" s="52"/>
      <c r="H29" s="25"/>
      <c r="I29" s="59" t="s">
        <v>69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60"/>
      <c r="BB29" s="50" t="s">
        <v>14</v>
      </c>
      <c r="BC29" s="51"/>
      <c r="BD29" s="51"/>
      <c r="BE29" s="51"/>
      <c r="BF29" s="51"/>
      <c r="BG29" s="51"/>
      <c r="BH29" s="51"/>
      <c r="BI29" s="51"/>
      <c r="BJ29" s="51"/>
      <c r="BK29" s="52"/>
      <c r="BL29" s="61">
        <v>18.265385834058801</v>
      </c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3"/>
      <c r="DH29" s="20" t="s">
        <v>70</v>
      </c>
      <c r="DI29" s="20" t="s">
        <v>71</v>
      </c>
      <c r="DJ29" s="21">
        <v>14645.19701</v>
      </c>
      <c r="DK29" s="27">
        <f t="shared" si="0"/>
        <v>0</v>
      </c>
      <c r="DL29" s="26"/>
    </row>
    <row r="30" spans="1:117" s="7" customFormat="1" ht="11.25" x14ac:dyDescent="0.2">
      <c r="A30" s="50" t="s">
        <v>72</v>
      </c>
      <c r="B30" s="51"/>
      <c r="C30" s="51"/>
      <c r="D30" s="51"/>
      <c r="E30" s="51"/>
      <c r="F30" s="51"/>
      <c r="G30" s="52"/>
      <c r="H30" s="25"/>
      <c r="I30" s="59" t="s">
        <v>73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60"/>
      <c r="BB30" s="50" t="s">
        <v>14</v>
      </c>
      <c r="BC30" s="51"/>
      <c r="BD30" s="51"/>
      <c r="BE30" s="51"/>
      <c r="BF30" s="51"/>
      <c r="BG30" s="51"/>
      <c r="BH30" s="51"/>
      <c r="BI30" s="51"/>
      <c r="BJ30" s="51"/>
      <c r="BK30" s="52"/>
      <c r="BL30" s="61">
        <v>0</v>
      </c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3"/>
      <c r="DH30" s="20" t="s">
        <v>74</v>
      </c>
      <c r="DI30" s="20" t="s">
        <v>75</v>
      </c>
      <c r="DJ30" s="21">
        <v>1463.3132700000001</v>
      </c>
      <c r="DK30" s="27">
        <f t="shared" si="0"/>
        <v>0</v>
      </c>
      <c r="DL30" s="26"/>
    </row>
    <row r="31" spans="1:117" s="7" customFormat="1" ht="11.25" x14ac:dyDescent="0.2">
      <c r="A31" s="50" t="s">
        <v>76</v>
      </c>
      <c r="B31" s="51"/>
      <c r="C31" s="51"/>
      <c r="D31" s="51"/>
      <c r="E31" s="51"/>
      <c r="F31" s="51"/>
      <c r="G31" s="52"/>
      <c r="H31" s="25"/>
      <c r="I31" s="59" t="s">
        <v>77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60"/>
      <c r="BB31" s="50" t="s">
        <v>14</v>
      </c>
      <c r="BC31" s="51"/>
      <c r="BD31" s="51"/>
      <c r="BE31" s="51"/>
      <c r="BF31" s="51"/>
      <c r="BG31" s="51"/>
      <c r="BH31" s="51"/>
      <c r="BI31" s="51"/>
      <c r="BJ31" s="51"/>
      <c r="BK31" s="52"/>
      <c r="BL31" s="61">
        <v>22.408088548332611</v>
      </c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3"/>
      <c r="DH31" s="20" t="s">
        <v>78</v>
      </c>
      <c r="DI31" s="20" t="s">
        <v>79</v>
      </c>
      <c r="DJ31" s="21">
        <v>1668.33041</v>
      </c>
      <c r="DK31" s="27">
        <f t="shared" si="0"/>
        <v>0</v>
      </c>
      <c r="DL31" s="26"/>
    </row>
    <row r="32" spans="1:117" s="7" customFormat="1" ht="11.25" x14ac:dyDescent="0.2">
      <c r="A32" s="50" t="s">
        <v>80</v>
      </c>
      <c r="B32" s="51"/>
      <c r="C32" s="51"/>
      <c r="D32" s="51"/>
      <c r="E32" s="51"/>
      <c r="F32" s="51"/>
      <c r="G32" s="52"/>
      <c r="H32" s="25"/>
      <c r="I32" s="59" t="s">
        <v>81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60"/>
      <c r="BB32" s="50" t="s">
        <v>14</v>
      </c>
      <c r="BC32" s="51"/>
      <c r="BD32" s="51"/>
      <c r="BE32" s="51"/>
      <c r="BF32" s="51"/>
      <c r="BG32" s="51"/>
      <c r="BH32" s="51"/>
      <c r="BI32" s="51"/>
      <c r="BJ32" s="51"/>
      <c r="BK32" s="52"/>
      <c r="BL32" s="61">
        <v>0.53902802141250528</v>
      </c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3"/>
      <c r="DH32" s="20" t="s">
        <v>82</v>
      </c>
      <c r="DI32" s="20" t="s">
        <v>83</v>
      </c>
      <c r="DJ32" s="21">
        <v>142.44241</v>
      </c>
      <c r="DK32" s="27">
        <f t="shared" si="0"/>
        <v>0</v>
      </c>
      <c r="DL32" s="26"/>
    </row>
    <row r="33" spans="1:116" s="7" customFormat="1" ht="11.25" x14ac:dyDescent="0.2">
      <c r="A33" s="50" t="s">
        <v>84</v>
      </c>
      <c r="B33" s="51"/>
      <c r="C33" s="51"/>
      <c r="D33" s="51"/>
      <c r="E33" s="51"/>
      <c r="F33" s="51"/>
      <c r="G33" s="52"/>
      <c r="H33" s="25"/>
      <c r="I33" s="59" t="s">
        <v>85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60"/>
      <c r="BB33" s="50" t="s">
        <v>14</v>
      </c>
      <c r="BC33" s="51"/>
      <c r="BD33" s="51"/>
      <c r="BE33" s="51"/>
      <c r="BF33" s="51"/>
      <c r="BG33" s="51"/>
      <c r="BH33" s="51"/>
      <c r="BI33" s="51"/>
      <c r="BJ33" s="51"/>
      <c r="BK33" s="52"/>
      <c r="BL33" s="61">
        <v>16060.7346</v>
      </c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3"/>
      <c r="DH33" s="20" t="s">
        <v>86</v>
      </c>
      <c r="DI33" s="20" t="s">
        <v>87</v>
      </c>
      <c r="DJ33" s="21">
        <v>0</v>
      </c>
      <c r="DK33" s="27">
        <f t="shared" si="0"/>
        <v>0</v>
      </c>
      <c r="DL33" s="26"/>
    </row>
    <row r="34" spans="1:116" s="7" customFormat="1" ht="11.25" x14ac:dyDescent="0.2">
      <c r="A34" s="50" t="s">
        <v>88</v>
      </c>
      <c r="B34" s="51"/>
      <c r="C34" s="51"/>
      <c r="D34" s="51"/>
      <c r="E34" s="51"/>
      <c r="F34" s="51"/>
      <c r="G34" s="52"/>
      <c r="H34" s="25"/>
      <c r="I34" s="59" t="s">
        <v>89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60"/>
      <c r="BB34" s="50" t="s">
        <v>14</v>
      </c>
      <c r="BC34" s="51"/>
      <c r="BD34" s="51"/>
      <c r="BE34" s="51"/>
      <c r="BF34" s="51"/>
      <c r="BG34" s="51"/>
      <c r="BH34" s="51"/>
      <c r="BI34" s="51"/>
      <c r="BJ34" s="51"/>
      <c r="BK34" s="52"/>
      <c r="BL34" s="61">
        <v>0</v>
      </c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3"/>
      <c r="DH34" s="20" t="s">
        <v>90</v>
      </c>
      <c r="DI34" s="20" t="s">
        <v>91</v>
      </c>
      <c r="DJ34" s="21">
        <v>598.125</v>
      </c>
      <c r="DK34" s="27">
        <f t="shared" si="0"/>
        <v>0</v>
      </c>
    </row>
    <row r="35" spans="1:116" s="7" customFormat="1" ht="11.25" x14ac:dyDescent="0.2">
      <c r="A35" s="50" t="s">
        <v>92</v>
      </c>
      <c r="B35" s="51"/>
      <c r="C35" s="51"/>
      <c r="D35" s="51"/>
      <c r="E35" s="51"/>
      <c r="F35" s="51"/>
      <c r="G35" s="52"/>
      <c r="H35" s="25"/>
      <c r="I35" s="59" t="s">
        <v>93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60"/>
      <c r="BB35" s="50" t="s">
        <v>14</v>
      </c>
      <c r="BC35" s="51"/>
      <c r="BD35" s="51"/>
      <c r="BE35" s="51"/>
      <c r="BF35" s="51"/>
      <c r="BG35" s="51"/>
      <c r="BH35" s="51"/>
      <c r="BI35" s="51"/>
      <c r="BJ35" s="51"/>
      <c r="BK35" s="52"/>
      <c r="BL35" s="61">
        <v>545.53683059849743</v>
      </c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3"/>
      <c r="DH35" s="20" t="s">
        <v>94</v>
      </c>
      <c r="DI35" s="20" t="s">
        <v>95</v>
      </c>
      <c r="DJ35" s="29"/>
      <c r="DK35" s="21"/>
    </row>
    <row r="36" spans="1:116" s="7" customFormat="1" ht="11.25" x14ac:dyDescent="0.2">
      <c r="A36" s="45" t="s">
        <v>96</v>
      </c>
      <c r="B36" s="46"/>
      <c r="C36" s="46"/>
      <c r="D36" s="46"/>
      <c r="E36" s="46"/>
      <c r="F36" s="46"/>
      <c r="G36" s="47"/>
      <c r="H36" s="15"/>
      <c r="I36" s="48" t="s">
        <v>97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9"/>
      <c r="BB36" s="50" t="s">
        <v>14</v>
      </c>
      <c r="BC36" s="51"/>
      <c r="BD36" s="51"/>
      <c r="BE36" s="51"/>
      <c r="BF36" s="51"/>
      <c r="BG36" s="51"/>
      <c r="BH36" s="51"/>
      <c r="BI36" s="51"/>
      <c r="BJ36" s="51"/>
      <c r="BK36" s="52"/>
      <c r="BL36" s="56">
        <f>SUM(BL37:DA38)</f>
        <v>90.35866093054068</v>
      </c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8"/>
      <c r="DH36" s="23" t="s">
        <v>98</v>
      </c>
      <c r="DI36" s="23" t="s">
        <v>99</v>
      </c>
      <c r="DJ36" s="7">
        <v>739.01446999999996</v>
      </c>
      <c r="DK36" s="21">
        <f>DJ36*$DK$16</f>
        <v>0</v>
      </c>
    </row>
    <row r="37" spans="1:116" s="7" customFormat="1" ht="11.25" customHeight="1" x14ac:dyDescent="0.2">
      <c r="A37" s="50" t="s">
        <v>100</v>
      </c>
      <c r="B37" s="51"/>
      <c r="C37" s="51"/>
      <c r="D37" s="51"/>
      <c r="E37" s="51"/>
      <c r="F37" s="51"/>
      <c r="G37" s="52"/>
      <c r="H37" s="25"/>
      <c r="I37" s="59" t="s">
        <v>101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60"/>
      <c r="BB37" s="50" t="s">
        <v>14</v>
      </c>
      <c r="BC37" s="51"/>
      <c r="BD37" s="51"/>
      <c r="BE37" s="51"/>
      <c r="BF37" s="51"/>
      <c r="BG37" s="51"/>
      <c r="BH37" s="51"/>
      <c r="BI37" s="51"/>
      <c r="BJ37" s="51"/>
      <c r="BK37" s="52"/>
      <c r="BL37" s="61">
        <v>0</v>
      </c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3"/>
      <c r="DH37" s="23" t="s">
        <v>102</v>
      </c>
      <c r="DI37" s="23" t="s">
        <v>103</v>
      </c>
      <c r="DJ37" s="24">
        <f>SUM(DJ38:DJ41)</f>
        <v>8561.1433499999985</v>
      </c>
      <c r="DK37" s="24">
        <f>SUM(DK38:DK41)</f>
        <v>0</v>
      </c>
    </row>
    <row r="38" spans="1:116" s="7" customFormat="1" ht="11.25" x14ac:dyDescent="0.2">
      <c r="A38" s="50" t="s">
        <v>104</v>
      </c>
      <c r="B38" s="51"/>
      <c r="C38" s="51"/>
      <c r="D38" s="51"/>
      <c r="E38" s="51"/>
      <c r="F38" s="51"/>
      <c r="G38" s="52"/>
      <c r="H38" s="25"/>
      <c r="I38" s="59" t="s">
        <v>105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60"/>
      <c r="BB38" s="50" t="s">
        <v>14</v>
      </c>
      <c r="BC38" s="51"/>
      <c r="BD38" s="51"/>
      <c r="BE38" s="51"/>
      <c r="BF38" s="51"/>
      <c r="BG38" s="51"/>
      <c r="BH38" s="51"/>
      <c r="BI38" s="51"/>
      <c r="BJ38" s="51"/>
      <c r="BK38" s="52"/>
      <c r="BL38" s="53">
        <v>90.35866093054068</v>
      </c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5"/>
      <c r="DH38" s="20" t="s">
        <v>106</v>
      </c>
      <c r="DI38" s="20" t="s">
        <v>107</v>
      </c>
      <c r="DJ38" s="20">
        <v>8511.5266699999993</v>
      </c>
      <c r="DK38" s="21">
        <f t="shared" si="0"/>
        <v>0</v>
      </c>
    </row>
    <row r="39" spans="1:116" s="7" customFormat="1" ht="11.25" x14ac:dyDescent="0.2">
      <c r="A39" s="45" t="s">
        <v>108</v>
      </c>
      <c r="B39" s="46"/>
      <c r="C39" s="46"/>
      <c r="D39" s="46"/>
      <c r="E39" s="46"/>
      <c r="F39" s="46"/>
      <c r="G39" s="47"/>
      <c r="H39" s="15"/>
      <c r="I39" s="48" t="s">
        <v>109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9"/>
      <c r="BB39" s="50" t="s">
        <v>14</v>
      </c>
      <c r="BC39" s="51"/>
      <c r="BD39" s="51"/>
      <c r="BE39" s="51"/>
      <c r="BF39" s="51"/>
      <c r="BG39" s="51"/>
      <c r="BH39" s="51"/>
      <c r="BI39" s="51"/>
      <c r="BJ39" s="51"/>
      <c r="BK39" s="52"/>
      <c r="BL39" s="56">
        <f>SUM(BL40:DA42)</f>
        <v>33.524980585335499</v>
      </c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8"/>
      <c r="DH39" s="20" t="s">
        <v>110</v>
      </c>
      <c r="DI39" s="20" t="s">
        <v>111</v>
      </c>
      <c r="DJ39" s="20">
        <v>0</v>
      </c>
      <c r="DK39" s="21">
        <f t="shared" si="0"/>
        <v>0</v>
      </c>
    </row>
    <row r="40" spans="1:116" s="7" customFormat="1" ht="11.25" x14ac:dyDescent="0.2">
      <c r="A40" s="50" t="s">
        <v>112</v>
      </c>
      <c r="B40" s="51"/>
      <c r="C40" s="51"/>
      <c r="D40" s="51"/>
      <c r="E40" s="51"/>
      <c r="F40" s="51"/>
      <c r="G40" s="52"/>
      <c r="H40" s="25"/>
      <c r="I40" s="59" t="s">
        <v>113</v>
      </c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60"/>
      <c r="BB40" s="50" t="s">
        <v>14</v>
      </c>
      <c r="BC40" s="51"/>
      <c r="BD40" s="51"/>
      <c r="BE40" s="51"/>
      <c r="BF40" s="51"/>
      <c r="BG40" s="51"/>
      <c r="BH40" s="51"/>
      <c r="BI40" s="51"/>
      <c r="BJ40" s="51"/>
      <c r="BK40" s="52"/>
      <c r="BL40" s="61">
        <v>27.23565</v>
      </c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3"/>
      <c r="DH40" s="20" t="s">
        <v>114</v>
      </c>
      <c r="DI40" s="20" t="s">
        <v>115</v>
      </c>
      <c r="DJ40" s="20">
        <v>49.616680000000002</v>
      </c>
      <c r="DK40" s="21">
        <f t="shared" si="0"/>
        <v>0</v>
      </c>
    </row>
    <row r="41" spans="1:116" s="7" customFormat="1" ht="11.25" x14ac:dyDescent="0.2">
      <c r="A41" s="50" t="s">
        <v>116</v>
      </c>
      <c r="B41" s="51"/>
      <c r="C41" s="51"/>
      <c r="D41" s="51"/>
      <c r="E41" s="51"/>
      <c r="F41" s="51"/>
      <c r="G41" s="52"/>
      <c r="H41" s="25"/>
      <c r="I41" s="59" t="s">
        <v>117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50" t="s">
        <v>14</v>
      </c>
      <c r="BC41" s="51"/>
      <c r="BD41" s="51"/>
      <c r="BE41" s="51"/>
      <c r="BF41" s="51"/>
      <c r="BG41" s="51"/>
      <c r="BH41" s="51"/>
      <c r="BI41" s="51"/>
      <c r="BJ41" s="51"/>
      <c r="BK41" s="52"/>
      <c r="BL41" s="61">
        <v>0</v>
      </c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3"/>
      <c r="DH41" s="20" t="s">
        <v>118</v>
      </c>
      <c r="DI41" s="20" t="s">
        <v>119</v>
      </c>
      <c r="DJ41" s="20">
        <v>0</v>
      </c>
      <c r="DK41" s="21">
        <f t="shared" si="0"/>
        <v>0</v>
      </c>
    </row>
    <row r="42" spans="1:116" s="7" customFormat="1" ht="11.25" customHeight="1" x14ac:dyDescent="0.2">
      <c r="A42" s="50" t="s">
        <v>120</v>
      </c>
      <c r="B42" s="51"/>
      <c r="C42" s="51"/>
      <c r="D42" s="51"/>
      <c r="E42" s="51"/>
      <c r="F42" s="51"/>
      <c r="G42" s="52"/>
      <c r="H42" s="25"/>
      <c r="I42" s="59" t="s">
        <v>121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60"/>
      <c r="BB42" s="50" t="s">
        <v>14</v>
      </c>
      <c r="BC42" s="51"/>
      <c r="BD42" s="51"/>
      <c r="BE42" s="51"/>
      <c r="BF42" s="51"/>
      <c r="BG42" s="51"/>
      <c r="BH42" s="51"/>
      <c r="BI42" s="51"/>
      <c r="BJ42" s="51"/>
      <c r="BK42" s="52"/>
      <c r="BL42" s="61">
        <v>6.2893305853354997</v>
      </c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3"/>
      <c r="DE42" s="19"/>
      <c r="DH42" s="23" t="s">
        <v>122</v>
      </c>
      <c r="DI42" s="23" t="s">
        <v>123</v>
      </c>
      <c r="DJ42" s="24">
        <f>SUM(DJ43:DJ48)</f>
        <v>1046.0944500000001</v>
      </c>
      <c r="DK42" s="24">
        <f>SUM(DK43:DK48)</f>
        <v>0</v>
      </c>
    </row>
    <row r="43" spans="1:116" s="7" customFormat="1" ht="11.25" x14ac:dyDescent="0.2">
      <c r="A43" s="45" t="s">
        <v>124</v>
      </c>
      <c r="B43" s="46"/>
      <c r="C43" s="46"/>
      <c r="D43" s="46"/>
      <c r="E43" s="46"/>
      <c r="F43" s="46"/>
      <c r="G43" s="47"/>
      <c r="H43" s="25"/>
      <c r="I43" s="48" t="s">
        <v>125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9"/>
      <c r="BB43" s="50" t="s">
        <v>14</v>
      </c>
      <c r="BC43" s="51"/>
      <c r="BD43" s="51"/>
      <c r="BE43" s="51"/>
      <c r="BF43" s="51"/>
      <c r="BG43" s="51"/>
      <c r="BH43" s="51"/>
      <c r="BI43" s="51"/>
      <c r="BJ43" s="51"/>
      <c r="BK43" s="5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8"/>
      <c r="DH43" s="20" t="s">
        <v>126</v>
      </c>
      <c r="DI43" s="20" t="s">
        <v>127</v>
      </c>
      <c r="DJ43" s="20">
        <v>595.61193000000003</v>
      </c>
      <c r="DK43" s="27">
        <f t="shared" si="0"/>
        <v>0</v>
      </c>
    </row>
    <row r="44" spans="1:116" s="7" customFormat="1" ht="11.25" x14ac:dyDescent="0.2">
      <c r="A44" s="45" t="s">
        <v>128</v>
      </c>
      <c r="B44" s="46"/>
      <c r="C44" s="46"/>
      <c r="D44" s="46"/>
      <c r="E44" s="46"/>
      <c r="F44" s="46"/>
      <c r="G44" s="47"/>
      <c r="H44" s="25"/>
      <c r="I44" s="48" t="s">
        <v>129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9"/>
      <c r="BB44" s="50" t="s">
        <v>14</v>
      </c>
      <c r="BC44" s="51"/>
      <c r="BD44" s="51"/>
      <c r="BE44" s="51"/>
      <c r="BF44" s="51"/>
      <c r="BG44" s="51"/>
      <c r="BH44" s="51"/>
      <c r="BI44" s="51"/>
      <c r="BJ44" s="51"/>
      <c r="BK44" s="52"/>
      <c r="BL44" s="56">
        <f>SUM(BL45:DA48)</f>
        <v>2594.5991244882734</v>
      </c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8"/>
      <c r="DH44" s="20" t="s">
        <v>130</v>
      </c>
      <c r="DI44" s="20" t="s">
        <v>131</v>
      </c>
      <c r="DJ44" s="20">
        <v>271.18205999999998</v>
      </c>
      <c r="DK44" s="21">
        <f t="shared" si="0"/>
        <v>0</v>
      </c>
    </row>
    <row r="45" spans="1:116" s="7" customFormat="1" ht="11.25" x14ac:dyDescent="0.2">
      <c r="A45" s="50" t="s">
        <v>132</v>
      </c>
      <c r="B45" s="51"/>
      <c r="C45" s="51"/>
      <c r="D45" s="51"/>
      <c r="E45" s="51"/>
      <c r="F45" s="51"/>
      <c r="G45" s="52"/>
      <c r="H45" s="25"/>
      <c r="I45" s="59" t="s">
        <v>133</v>
      </c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60"/>
      <c r="BB45" s="50" t="s">
        <v>14</v>
      </c>
      <c r="BC45" s="51"/>
      <c r="BD45" s="51"/>
      <c r="BE45" s="51"/>
      <c r="BF45" s="51"/>
      <c r="BG45" s="51"/>
      <c r="BH45" s="51"/>
      <c r="BI45" s="51"/>
      <c r="BJ45" s="51"/>
      <c r="BK45" s="52"/>
      <c r="BL45" s="61">
        <v>2594.0720299999998</v>
      </c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3"/>
      <c r="DH45" s="20" t="s">
        <v>134</v>
      </c>
      <c r="DI45" s="20" t="s">
        <v>135</v>
      </c>
      <c r="DJ45" s="20">
        <v>122.34781</v>
      </c>
      <c r="DK45" s="21">
        <f t="shared" si="0"/>
        <v>0</v>
      </c>
    </row>
    <row r="46" spans="1:116" s="7" customFormat="1" ht="11.25" customHeight="1" x14ac:dyDescent="0.2">
      <c r="A46" s="50" t="s">
        <v>136</v>
      </c>
      <c r="B46" s="51"/>
      <c r="C46" s="51"/>
      <c r="D46" s="51"/>
      <c r="E46" s="51"/>
      <c r="F46" s="51"/>
      <c r="G46" s="52"/>
      <c r="H46" s="25"/>
      <c r="I46" s="59" t="s">
        <v>137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60"/>
      <c r="BB46" s="50" t="s">
        <v>14</v>
      </c>
      <c r="BC46" s="51"/>
      <c r="BD46" s="51"/>
      <c r="BE46" s="51"/>
      <c r="BF46" s="51"/>
      <c r="BG46" s="51"/>
      <c r="BH46" s="51"/>
      <c r="BI46" s="51"/>
      <c r="BJ46" s="51"/>
      <c r="BK46" s="52"/>
      <c r="BL46" s="61">
        <v>0.44257448827385037</v>
      </c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2"/>
      <c r="DH46" s="20" t="s">
        <v>138</v>
      </c>
      <c r="DI46" s="20" t="s">
        <v>139</v>
      </c>
      <c r="DJ46" s="20">
        <v>4.04</v>
      </c>
      <c r="DK46" s="21">
        <f t="shared" si="0"/>
        <v>0</v>
      </c>
    </row>
    <row r="47" spans="1:116" s="7" customFormat="1" ht="11.25" customHeight="1" x14ac:dyDescent="0.2">
      <c r="A47" s="50" t="s">
        <v>140</v>
      </c>
      <c r="B47" s="51"/>
      <c r="C47" s="51"/>
      <c r="D47" s="51"/>
      <c r="E47" s="51"/>
      <c r="F47" s="51"/>
      <c r="G47" s="52"/>
      <c r="H47" s="25"/>
      <c r="I47" s="59" t="s">
        <v>141</v>
      </c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60"/>
      <c r="BB47" s="50" t="s">
        <v>14</v>
      </c>
      <c r="BC47" s="51"/>
      <c r="BD47" s="51"/>
      <c r="BE47" s="51"/>
      <c r="BF47" s="51"/>
      <c r="BG47" s="51"/>
      <c r="BH47" s="51"/>
      <c r="BI47" s="51"/>
      <c r="BJ47" s="51"/>
      <c r="BK47" s="52"/>
      <c r="BL47" s="6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2"/>
      <c r="DH47" s="20" t="s">
        <v>142</v>
      </c>
      <c r="DI47" s="20" t="s">
        <v>143</v>
      </c>
      <c r="DJ47" s="20">
        <v>52.492650000000005</v>
      </c>
      <c r="DK47" s="21">
        <f t="shared" si="0"/>
        <v>0</v>
      </c>
    </row>
    <row r="48" spans="1:116" s="7" customFormat="1" ht="11.25" customHeight="1" x14ac:dyDescent="0.2">
      <c r="A48" s="50" t="s">
        <v>144</v>
      </c>
      <c r="B48" s="51"/>
      <c r="C48" s="51"/>
      <c r="D48" s="51"/>
      <c r="E48" s="51"/>
      <c r="F48" s="51"/>
      <c r="G48" s="52"/>
      <c r="H48" s="25"/>
      <c r="I48" s="59" t="s">
        <v>145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60"/>
      <c r="BB48" s="50" t="s">
        <v>14</v>
      </c>
      <c r="BC48" s="51"/>
      <c r="BD48" s="51"/>
      <c r="BE48" s="51"/>
      <c r="BF48" s="51"/>
      <c r="BG48" s="51"/>
      <c r="BH48" s="51"/>
      <c r="BI48" s="51"/>
      <c r="BJ48" s="51"/>
      <c r="BK48" s="52"/>
      <c r="BL48" s="64">
        <v>8.4519999999999998E-2</v>
      </c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6"/>
      <c r="DH48" s="20" t="s">
        <v>146</v>
      </c>
      <c r="DI48" s="20" t="s">
        <v>147</v>
      </c>
      <c r="DJ48" s="20">
        <v>0.42</v>
      </c>
      <c r="DK48" s="20">
        <f t="shared" si="0"/>
        <v>0</v>
      </c>
    </row>
    <row r="49" spans="1:115" s="7" customFormat="1" ht="11.25" customHeight="1" x14ac:dyDescent="0.2">
      <c r="A49" s="45" t="s">
        <v>148</v>
      </c>
      <c r="B49" s="46"/>
      <c r="C49" s="46"/>
      <c r="D49" s="46"/>
      <c r="E49" s="46"/>
      <c r="F49" s="46"/>
      <c r="G49" s="47"/>
      <c r="H49" s="25"/>
      <c r="I49" s="48" t="s">
        <v>149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9"/>
      <c r="BB49" s="50" t="s">
        <v>14</v>
      </c>
      <c r="BC49" s="51"/>
      <c r="BD49" s="51"/>
      <c r="BE49" s="51"/>
      <c r="BF49" s="51"/>
      <c r="BG49" s="51"/>
      <c r="BH49" s="51"/>
      <c r="BI49" s="51"/>
      <c r="BJ49" s="51"/>
      <c r="BK49" s="52"/>
      <c r="BL49" s="56">
        <f>SUM(BL50:DA53)</f>
        <v>38.25963567316294</v>
      </c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7"/>
      <c r="DH49" s="23" t="s">
        <v>150</v>
      </c>
      <c r="DI49" s="23" t="s">
        <v>151</v>
      </c>
      <c r="DJ49" s="24">
        <f>SUM(DJ50:DJ53)</f>
        <v>1485.21792</v>
      </c>
      <c r="DK49" s="24">
        <f>SUM(DK50:DK53)</f>
        <v>0</v>
      </c>
    </row>
    <row r="50" spans="1:115" s="7" customFormat="1" ht="11.25" customHeight="1" x14ac:dyDescent="0.2">
      <c r="A50" s="50" t="s">
        <v>152</v>
      </c>
      <c r="B50" s="51"/>
      <c r="C50" s="51"/>
      <c r="D50" s="51"/>
      <c r="E50" s="51"/>
      <c r="F50" s="51"/>
      <c r="G50" s="52"/>
      <c r="H50" s="25"/>
      <c r="I50" s="59" t="s">
        <v>153</v>
      </c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60"/>
      <c r="BB50" s="50" t="s">
        <v>14</v>
      </c>
      <c r="BC50" s="51"/>
      <c r="BD50" s="51"/>
      <c r="BE50" s="51"/>
      <c r="BF50" s="51"/>
      <c r="BG50" s="51"/>
      <c r="BH50" s="51"/>
      <c r="BI50" s="51"/>
      <c r="BJ50" s="51"/>
      <c r="BK50" s="52"/>
      <c r="BL50" s="53">
        <v>11.239755435578976</v>
      </c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8"/>
      <c r="DE50" s="19"/>
      <c r="DH50" s="20" t="s">
        <v>154</v>
      </c>
      <c r="DI50" s="20" t="s">
        <v>155</v>
      </c>
      <c r="DJ50" s="20">
        <v>406.44792000000001</v>
      </c>
      <c r="DK50" s="21">
        <f t="shared" si="0"/>
        <v>0</v>
      </c>
    </row>
    <row r="51" spans="1:115" s="7" customFormat="1" ht="11.25" customHeight="1" x14ac:dyDescent="0.2">
      <c r="A51" s="50" t="s">
        <v>156</v>
      </c>
      <c r="B51" s="51"/>
      <c r="C51" s="51"/>
      <c r="D51" s="51"/>
      <c r="E51" s="51"/>
      <c r="F51" s="51"/>
      <c r="G51" s="52"/>
      <c r="H51" s="25"/>
      <c r="I51" s="59" t="s">
        <v>157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  <c r="BB51" s="50" t="s">
        <v>14</v>
      </c>
      <c r="BC51" s="51"/>
      <c r="BD51" s="51"/>
      <c r="BE51" s="51"/>
      <c r="BF51" s="51"/>
      <c r="BG51" s="51"/>
      <c r="BH51" s="51"/>
      <c r="BI51" s="51"/>
      <c r="BJ51" s="51"/>
      <c r="BK51" s="52"/>
      <c r="BL51" s="53">
        <v>2.2201924138395324</v>
      </c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8"/>
      <c r="DE51" s="19"/>
      <c r="DH51" s="20" t="s">
        <v>158</v>
      </c>
      <c r="DI51" s="20" t="s">
        <v>159</v>
      </c>
      <c r="DJ51" s="20">
        <v>833.89</v>
      </c>
      <c r="DK51" s="21">
        <f t="shared" si="0"/>
        <v>0</v>
      </c>
    </row>
    <row r="52" spans="1:115" s="7" customFormat="1" ht="11.25" customHeight="1" x14ac:dyDescent="0.2">
      <c r="A52" s="50" t="s">
        <v>160</v>
      </c>
      <c r="B52" s="51"/>
      <c r="C52" s="51"/>
      <c r="D52" s="51"/>
      <c r="E52" s="51"/>
      <c r="F52" s="51"/>
      <c r="G52" s="52"/>
      <c r="H52" s="25"/>
      <c r="I52" s="59" t="s">
        <v>161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60"/>
      <c r="BB52" s="50" t="s">
        <v>14</v>
      </c>
      <c r="BC52" s="51"/>
      <c r="BD52" s="51"/>
      <c r="BE52" s="51"/>
      <c r="BF52" s="51"/>
      <c r="BG52" s="51"/>
      <c r="BH52" s="51"/>
      <c r="BI52" s="51"/>
      <c r="BJ52" s="51"/>
      <c r="BK52" s="52"/>
      <c r="BL52" s="53">
        <v>14.458322902141411</v>
      </c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8"/>
      <c r="DE52" s="19"/>
      <c r="DH52" s="20" t="s">
        <v>162</v>
      </c>
      <c r="DI52" s="20" t="s">
        <v>163</v>
      </c>
      <c r="DJ52" s="20">
        <v>228.25</v>
      </c>
      <c r="DK52" s="21">
        <f t="shared" si="0"/>
        <v>0</v>
      </c>
    </row>
    <row r="53" spans="1:115" s="7" customFormat="1" ht="11.25" customHeight="1" x14ac:dyDescent="0.2">
      <c r="A53" s="50" t="s">
        <v>164</v>
      </c>
      <c r="B53" s="51"/>
      <c r="C53" s="51"/>
      <c r="D53" s="51"/>
      <c r="E53" s="51"/>
      <c r="F53" s="51"/>
      <c r="G53" s="52"/>
      <c r="H53" s="25"/>
      <c r="I53" s="59" t="s">
        <v>165</v>
      </c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60"/>
      <c r="BB53" s="50" t="s">
        <v>14</v>
      </c>
      <c r="BC53" s="51"/>
      <c r="BD53" s="51"/>
      <c r="BE53" s="51"/>
      <c r="BF53" s="51"/>
      <c r="BG53" s="51"/>
      <c r="BH53" s="51"/>
      <c r="BI53" s="51"/>
      <c r="BJ53" s="51"/>
      <c r="BK53" s="52"/>
      <c r="BL53" s="61">
        <v>10.34136492160302</v>
      </c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2"/>
      <c r="DE53" s="19"/>
      <c r="DH53" s="20" t="s">
        <v>166</v>
      </c>
      <c r="DI53" s="20" t="s">
        <v>167</v>
      </c>
      <c r="DJ53" s="20">
        <v>16.63</v>
      </c>
      <c r="DK53" s="21">
        <f t="shared" si="0"/>
        <v>0</v>
      </c>
    </row>
    <row r="54" spans="1:115" s="7" customFormat="1" ht="11.25" customHeight="1" x14ac:dyDescent="0.2">
      <c r="A54" s="45">
        <v>2</v>
      </c>
      <c r="B54" s="46"/>
      <c r="C54" s="46"/>
      <c r="D54" s="46"/>
      <c r="E54" s="46"/>
      <c r="F54" s="46"/>
      <c r="G54" s="47"/>
      <c r="H54" s="25"/>
      <c r="I54" s="48" t="s">
        <v>168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9"/>
      <c r="BB54" s="50" t="s">
        <v>14</v>
      </c>
      <c r="BC54" s="51"/>
      <c r="BD54" s="51"/>
      <c r="BE54" s="51"/>
      <c r="BF54" s="51"/>
      <c r="BG54" s="51"/>
      <c r="BH54" s="51"/>
      <c r="BI54" s="51"/>
      <c r="BJ54" s="51"/>
      <c r="BK54" s="52"/>
      <c r="BL54" s="50">
        <v>0</v>
      </c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2"/>
      <c r="DH54" s="23" t="s">
        <v>169</v>
      </c>
      <c r="DI54" s="23" t="s">
        <v>170</v>
      </c>
      <c r="DJ54" s="20">
        <v>293.14499999999998</v>
      </c>
      <c r="DK54" s="24">
        <f t="shared" si="0"/>
        <v>0</v>
      </c>
    </row>
    <row r="55" spans="1:115" s="7" customFormat="1" ht="11.25" customHeight="1" x14ac:dyDescent="0.2">
      <c r="A55" s="45">
        <v>3</v>
      </c>
      <c r="B55" s="46"/>
      <c r="C55" s="46"/>
      <c r="D55" s="46"/>
      <c r="E55" s="46"/>
      <c r="F55" s="46"/>
      <c r="G55" s="47"/>
      <c r="H55" s="25"/>
      <c r="I55" s="48" t="s">
        <v>171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9"/>
      <c r="BB55" s="50" t="s">
        <v>14</v>
      </c>
      <c r="BC55" s="51"/>
      <c r="BD55" s="51"/>
      <c r="BE55" s="51"/>
      <c r="BF55" s="51"/>
      <c r="BG55" s="51"/>
      <c r="BH55" s="51"/>
      <c r="BI55" s="51"/>
      <c r="BJ55" s="51"/>
      <c r="BK55" s="52"/>
      <c r="BL55" s="50">
        <v>0</v>
      </c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2"/>
      <c r="DH55" s="23" t="s">
        <v>172</v>
      </c>
      <c r="DI55" s="23" t="s">
        <v>173</v>
      </c>
      <c r="DJ55" s="20">
        <v>61.274999999999999</v>
      </c>
      <c r="DK55" s="24">
        <f t="shared" si="0"/>
        <v>0</v>
      </c>
    </row>
    <row r="56" spans="1:115" s="7" customFormat="1" ht="11.25" customHeight="1" x14ac:dyDescent="0.2">
      <c r="A56" s="50" t="s">
        <v>174</v>
      </c>
      <c r="B56" s="51"/>
      <c r="C56" s="51"/>
      <c r="D56" s="51"/>
      <c r="E56" s="51"/>
      <c r="F56" s="51"/>
      <c r="G56" s="52"/>
      <c r="H56" s="25"/>
      <c r="I56" s="59" t="s">
        <v>175</v>
      </c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60"/>
      <c r="BB56" s="50" t="s">
        <v>14</v>
      </c>
      <c r="BC56" s="51"/>
      <c r="BD56" s="51"/>
      <c r="BE56" s="51"/>
      <c r="BF56" s="51"/>
      <c r="BG56" s="51"/>
      <c r="BH56" s="51"/>
      <c r="BI56" s="51"/>
      <c r="BJ56" s="51"/>
      <c r="BK56" s="52"/>
      <c r="BL56" s="50">
        <v>0</v>
      </c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2"/>
      <c r="DH56" s="23" t="s">
        <v>176</v>
      </c>
      <c r="DI56" s="23" t="s">
        <v>177</v>
      </c>
      <c r="DJ56" s="20">
        <v>12.30691</v>
      </c>
      <c r="DK56" s="24">
        <f t="shared" si="0"/>
        <v>0</v>
      </c>
    </row>
    <row r="57" spans="1:115" s="7" customFormat="1" ht="11.25" customHeight="1" x14ac:dyDescent="0.2">
      <c r="A57" s="50" t="s">
        <v>178</v>
      </c>
      <c r="B57" s="51"/>
      <c r="C57" s="51"/>
      <c r="D57" s="51"/>
      <c r="E57" s="51"/>
      <c r="F57" s="51"/>
      <c r="G57" s="52"/>
      <c r="H57" s="25"/>
      <c r="I57" s="59" t="s">
        <v>179</v>
      </c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60"/>
      <c r="BB57" s="50" t="s">
        <v>14</v>
      </c>
      <c r="BC57" s="51"/>
      <c r="BD57" s="51"/>
      <c r="BE57" s="51"/>
      <c r="BF57" s="51"/>
      <c r="BG57" s="51"/>
      <c r="BH57" s="51"/>
      <c r="BI57" s="51"/>
      <c r="BJ57" s="51"/>
      <c r="BK57" s="52"/>
      <c r="BL57" s="50">
        <v>0</v>
      </c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2"/>
      <c r="DH57" s="23" t="s">
        <v>180</v>
      </c>
      <c r="DI57" s="23" t="s">
        <v>181</v>
      </c>
      <c r="DJ57" s="20">
        <v>17.69088</v>
      </c>
      <c r="DK57" s="24">
        <f t="shared" si="0"/>
        <v>0</v>
      </c>
    </row>
    <row r="58" spans="1:115" s="7" customFormat="1" ht="11.25" customHeight="1" x14ac:dyDescent="0.2">
      <c r="A58" s="50" t="s">
        <v>182</v>
      </c>
      <c r="B58" s="51"/>
      <c r="C58" s="51"/>
      <c r="D58" s="51"/>
      <c r="E58" s="51"/>
      <c r="F58" s="51"/>
      <c r="G58" s="52"/>
      <c r="H58" s="25"/>
      <c r="I58" s="59" t="s">
        <v>183</v>
      </c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60"/>
      <c r="BB58" s="50" t="s">
        <v>14</v>
      </c>
      <c r="BC58" s="51"/>
      <c r="BD58" s="51"/>
      <c r="BE58" s="51"/>
      <c r="BF58" s="51"/>
      <c r="BG58" s="51"/>
      <c r="BH58" s="51"/>
      <c r="BI58" s="51"/>
      <c r="BJ58" s="51"/>
      <c r="BK58" s="52"/>
      <c r="BL58" s="50">
        <v>0</v>
      </c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2"/>
      <c r="DH58" s="23" t="s">
        <v>184</v>
      </c>
      <c r="DI58" s="23" t="s">
        <v>185</v>
      </c>
      <c r="DJ58" s="20">
        <v>2207.92002</v>
      </c>
      <c r="DK58" s="24">
        <f t="shared" si="0"/>
        <v>0</v>
      </c>
    </row>
    <row r="59" spans="1:115" s="7" customFormat="1" ht="11.25" customHeight="1" x14ac:dyDescent="0.2">
      <c r="A59" s="50" t="s">
        <v>186</v>
      </c>
      <c r="B59" s="51"/>
      <c r="C59" s="51"/>
      <c r="D59" s="51"/>
      <c r="E59" s="51"/>
      <c r="F59" s="51"/>
      <c r="G59" s="52"/>
      <c r="H59" s="25"/>
      <c r="I59" s="59" t="s">
        <v>187</v>
      </c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60"/>
      <c r="BB59" s="50" t="s">
        <v>14</v>
      </c>
      <c r="BC59" s="51"/>
      <c r="BD59" s="51"/>
      <c r="BE59" s="51"/>
      <c r="BF59" s="51"/>
      <c r="BG59" s="51"/>
      <c r="BH59" s="51"/>
      <c r="BI59" s="51"/>
      <c r="BJ59" s="51"/>
      <c r="BK59" s="52"/>
      <c r="BL59" s="50">
        <v>0</v>
      </c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2"/>
      <c r="DH59" s="23" t="s">
        <v>188</v>
      </c>
      <c r="DI59" s="23" t="s">
        <v>189</v>
      </c>
      <c r="DJ59" s="20">
        <v>0</v>
      </c>
      <c r="DK59" s="24">
        <f t="shared" si="0"/>
        <v>0</v>
      </c>
    </row>
    <row r="60" spans="1:115" s="7" customFormat="1" ht="11.25" customHeight="1" x14ac:dyDescent="0.2">
      <c r="A60" s="45">
        <v>4</v>
      </c>
      <c r="B60" s="46"/>
      <c r="C60" s="46"/>
      <c r="D60" s="46"/>
      <c r="E60" s="46"/>
      <c r="F60" s="46"/>
      <c r="G60" s="47"/>
      <c r="H60" s="25"/>
      <c r="I60" s="48" t="s">
        <v>190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9"/>
      <c r="BB60" s="50" t="s">
        <v>14</v>
      </c>
      <c r="BC60" s="51"/>
      <c r="BD60" s="51"/>
      <c r="BE60" s="51"/>
      <c r="BF60" s="51"/>
      <c r="BG60" s="51"/>
      <c r="BH60" s="51"/>
      <c r="BI60" s="51"/>
      <c r="BJ60" s="51"/>
      <c r="BK60" s="52"/>
      <c r="BL60" s="50">
        <v>0</v>
      </c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2"/>
      <c r="DH60" s="23" t="s">
        <v>191</v>
      </c>
      <c r="DI60" s="23" t="s">
        <v>192</v>
      </c>
      <c r="DJ60" s="20">
        <v>0</v>
      </c>
      <c r="DK60" s="24">
        <f t="shared" si="0"/>
        <v>0</v>
      </c>
    </row>
    <row r="61" spans="1:115" s="7" customFormat="1" ht="11.25" customHeight="1" x14ac:dyDescent="0.2">
      <c r="A61" s="50" t="s">
        <v>193</v>
      </c>
      <c r="B61" s="51"/>
      <c r="C61" s="51"/>
      <c r="D61" s="51"/>
      <c r="E61" s="51"/>
      <c r="F61" s="51"/>
      <c r="G61" s="52"/>
      <c r="H61" s="25"/>
      <c r="I61" s="59" t="s">
        <v>194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60"/>
      <c r="BB61" s="50" t="s">
        <v>14</v>
      </c>
      <c r="BC61" s="51"/>
      <c r="BD61" s="51"/>
      <c r="BE61" s="51"/>
      <c r="BF61" s="51"/>
      <c r="BG61" s="51"/>
      <c r="BH61" s="51"/>
      <c r="BI61" s="51"/>
      <c r="BJ61" s="51"/>
      <c r="BK61" s="52"/>
      <c r="BL61" s="50">
        <v>0</v>
      </c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2"/>
      <c r="DH61" s="23" t="s">
        <v>195</v>
      </c>
      <c r="DI61" s="23" t="s">
        <v>196</v>
      </c>
      <c r="DJ61" s="20">
        <v>48.843000000000004</v>
      </c>
      <c r="DK61" s="24">
        <f t="shared" si="0"/>
        <v>0</v>
      </c>
    </row>
    <row r="62" spans="1:115" s="7" customFormat="1" ht="22.5" customHeight="1" x14ac:dyDescent="0.2">
      <c r="A62" s="50" t="s">
        <v>197</v>
      </c>
      <c r="B62" s="51"/>
      <c r="C62" s="51"/>
      <c r="D62" s="51"/>
      <c r="E62" s="51"/>
      <c r="F62" s="51"/>
      <c r="G62" s="52"/>
      <c r="H62" s="25"/>
      <c r="I62" s="59" t="s">
        <v>198</v>
      </c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60"/>
      <c r="BB62" s="50" t="s">
        <v>14</v>
      </c>
      <c r="BC62" s="51"/>
      <c r="BD62" s="51"/>
      <c r="BE62" s="51"/>
      <c r="BF62" s="51"/>
      <c r="BG62" s="51"/>
      <c r="BH62" s="51"/>
      <c r="BI62" s="51"/>
      <c r="BJ62" s="51"/>
      <c r="BK62" s="52"/>
      <c r="BL62" s="50">
        <v>0</v>
      </c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2"/>
      <c r="DH62" s="23" t="s">
        <v>199</v>
      </c>
      <c r="DI62" s="23" t="s">
        <v>200</v>
      </c>
      <c r="DJ62" s="20">
        <v>266.25171999999998</v>
      </c>
      <c r="DK62" s="24">
        <f t="shared" si="0"/>
        <v>0</v>
      </c>
    </row>
    <row r="63" spans="1:115" s="7" customFormat="1" ht="11.25" x14ac:dyDescent="0.2">
      <c r="A63" s="50" t="s">
        <v>201</v>
      </c>
      <c r="B63" s="51"/>
      <c r="C63" s="51"/>
      <c r="D63" s="51"/>
      <c r="E63" s="51"/>
      <c r="F63" s="51"/>
      <c r="G63" s="52"/>
      <c r="H63" s="25"/>
      <c r="I63" s="59" t="s">
        <v>202</v>
      </c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60"/>
      <c r="BB63" s="50" t="s">
        <v>14</v>
      </c>
      <c r="BC63" s="51"/>
      <c r="BD63" s="51"/>
      <c r="BE63" s="51"/>
      <c r="BF63" s="51"/>
      <c r="BG63" s="51"/>
      <c r="BH63" s="51"/>
      <c r="BI63" s="51"/>
      <c r="BJ63" s="51"/>
      <c r="BK63" s="52"/>
      <c r="BL63" s="50">
        <v>0</v>
      </c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2"/>
      <c r="DH63" s="23" t="s">
        <v>203</v>
      </c>
      <c r="DI63" s="23" t="s">
        <v>204</v>
      </c>
      <c r="DJ63" s="20">
        <v>5.7249999999999996</v>
      </c>
      <c r="DK63" s="24">
        <f t="shared" si="0"/>
        <v>0</v>
      </c>
    </row>
    <row r="64" spans="1:115" s="7" customFormat="1" ht="11.25" x14ac:dyDescent="0.2">
      <c r="A64" s="45">
        <v>5</v>
      </c>
      <c r="B64" s="46"/>
      <c r="C64" s="46"/>
      <c r="D64" s="46"/>
      <c r="E64" s="46"/>
      <c r="F64" s="46"/>
      <c r="G64" s="47"/>
      <c r="H64" s="15"/>
      <c r="I64" s="48" t="s">
        <v>205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9"/>
      <c r="BB64" s="50" t="s">
        <v>14</v>
      </c>
      <c r="BC64" s="51"/>
      <c r="BD64" s="51"/>
      <c r="BE64" s="51"/>
      <c r="BF64" s="51"/>
      <c r="BG64" s="51"/>
      <c r="BH64" s="51"/>
      <c r="BI64" s="51"/>
      <c r="BJ64" s="51"/>
      <c r="BK64" s="52"/>
      <c r="BL64" s="50">
        <v>0</v>
      </c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2"/>
      <c r="DH64" s="23" t="s">
        <v>206</v>
      </c>
      <c r="DI64" s="23" t="s">
        <v>207</v>
      </c>
      <c r="DJ64" s="20">
        <v>159.59700000000001</v>
      </c>
      <c r="DK64" s="24">
        <f t="shared" si="0"/>
        <v>0</v>
      </c>
    </row>
    <row r="65" spans="1:115" s="7" customFormat="1" ht="11.25" x14ac:dyDescent="0.2">
      <c r="A65" s="45">
        <v>6</v>
      </c>
      <c r="B65" s="46"/>
      <c r="C65" s="46"/>
      <c r="D65" s="46"/>
      <c r="E65" s="46"/>
      <c r="F65" s="46"/>
      <c r="G65" s="47"/>
      <c r="H65" s="15"/>
      <c r="I65" s="48" t="s">
        <v>208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9"/>
      <c r="BB65" s="50" t="s">
        <v>14</v>
      </c>
      <c r="BC65" s="51"/>
      <c r="BD65" s="51"/>
      <c r="BE65" s="51"/>
      <c r="BF65" s="51"/>
      <c r="BG65" s="51"/>
      <c r="BH65" s="51"/>
      <c r="BI65" s="51"/>
      <c r="BJ65" s="51"/>
      <c r="BK65" s="52"/>
      <c r="BL65" s="56">
        <f>'[1]90.01.1'!W199:W199/1.2/1000</f>
        <v>35006.574991666668</v>
      </c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8"/>
      <c r="DH65" s="23" t="s">
        <v>209</v>
      </c>
      <c r="DI65" s="23" t="s">
        <v>210</v>
      </c>
      <c r="DJ65" s="20">
        <v>55.680949999999996</v>
      </c>
      <c r="DK65" s="24">
        <f t="shared" si="0"/>
        <v>0</v>
      </c>
    </row>
    <row r="66" spans="1:115" s="7" customFormat="1" ht="11.25" x14ac:dyDescent="0.2">
      <c r="A66" s="45" t="s">
        <v>211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7"/>
      <c r="DH66" s="23" t="s">
        <v>212</v>
      </c>
      <c r="DI66" s="23" t="s">
        <v>213</v>
      </c>
      <c r="DJ66" s="20">
        <v>56.923209999999997</v>
      </c>
      <c r="DK66" s="24">
        <f t="shared" si="0"/>
        <v>0</v>
      </c>
    </row>
    <row r="67" spans="1:115" s="7" customFormat="1" ht="22.5" customHeight="1" x14ac:dyDescent="0.2">
      <c r="A67" s="45">
        <v>1</v>
      </c>
      <c r="B67" s="46"/>
      <c r="C67" s="46"/>
      <c r="D67" s="46"/>
      <c r="E67" s="46"/>
      <c r="F67" s="46"/>
      <c r="G67" s="47"/>
      <c r="H67" s="15"/>
      <c r="I67" s="59" t="s">
        <v>214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60"/>
      <c r="BB67" s="50" t="s">
        <v>215</v>
      </c>
      <c r="BC67" s="51"/>
      <c r="BD67" s="51"/>
      <c r="BE67" s="51"/>
      <c r="BF67" s="51"/>
      <c r="BG67" s="51"/>
      <c r="BH67" s="51"/>
      <c r="BI67" s="51"/>
      <c r="BJ67" s="51"/>
      <c r="BK67" s="52"/>
      <c r="BL67" s="69">
        <v>1</v>
      </c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1"/>
      <c r="DH67" s="23" t="s">
        <v>216</v>
      </c>
      <c r="DI67" s="23" t="s">
        <v>217</v>
      </c>
      <c r="DJ67" s="20">
        <v>124.75155000000001</v>
      </c>
      <c r="DK67" s="24">
        <f t="shared" si="0"/>
        <v>0</v>
      </c>
    </row>
    <row r="68" spans="1:115" s="7" customFormat="1" ht="11.25" x14ac:dyDescent="0.2">
      <c r="A68" s="45">
        <v>2</v>
      </c>
      <c r="B68" s="46"/>
      <c r="C68" s="46"/>
      <c r="D68" s="46"/>
      <c r="E68" s="46"/>
      <c r="F68" s="46"/>
      <c r="G68" s="47"/>
      <c r="H68" s="15"/>
      <c r="I68" s="59" t="s">
        <v>218</v>
      </c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60"/>
      <c r="BB68" s="50" t="s">
        <v>219</v>
      </c>
      <c r="BC68" s="51"/>
      <c r="BD68" s="51"/>
      <c r="BE68" s="51"/>
      <c r="BF68" s="51"/>
      <c r="BG68" s="51"/>
      <c r="BH68" s="51"/>
      <c r="BI68" s="51"/>
      <c r="BJ68" s="51"/>
      <c r="BK68" s="52"/>
      <c r="BL68" s="50" t="s">
        <v>263</v>
      </c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2"/>
      <c r="DH68" s="23" t="s">
        <v>220</v>
      </c>
      <c r="DI68" s="23" t="s">
        <v>221</v>
      </c>
      <c r="DJ68" s="20">
        <v>0</v>
      </c>
      <c r="DK68" s="24">
        <f t="shared" si="0"/>
        <v>0</v>
      </c>
    </row>
    <row r="69" spans="1:115" s="7" customFormat="1" ht="11.25" x14ac:dyDescent="0.2">
      <c r="A69" s="45">
        <v>3</v>
      </c>
      <c r="B69" s="46"/>
      <c r="C69" s="46"/>
      <c r="D69" s="46"/>
      <c r="E69" s="46"/>
      <c r="F69" s="46"/>
      <c r="G69" s="47"/>
      <c r="H69" s="15"/>
      <c r="I69" s="59" t="s">
        <v>222</v>
      </c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60"/>
      <c r="BB69" s="50" t="s">
        <v>223</v>
      </c>
      <c r="BC69" s="51"/>
      <c r="BD69" s="51"/>
      <c r="BE69" s="51"/>
      <c r="BF69" s="51"/>
      <c r="BG69" s="51"/>
      <c r="BH69" s="51"/>
      <c r="BI69" s="51"/>
      <c r="BJ69" s="51"/>
      <c r="BK69" s="52"/>
      <c r="BL69" s="50" t="s">
        <v>224</v>
      </c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2"/>
      <c r="DH69" s="23" t="s">
        <v>225</v>
      </c>
      <c r="DI69" s="23" t="s">
        <v>226</v>
      </c>
      <c r="DJ69" s="20">
        <v>68.57629</v>
      </c>
      <c r="DK69" s="24">
        <f t="shared" si="0"/>
        <v>0</v>
      </c>
    </row>
    <row r="70" spans="1:115" s="7" customFormat="1" ht="11.25" x14ac:dyDescent="0.2">
      <c r="A70" s="45">
        <v>4</v>
      </c>
      <c r="B70" s="46"/>
      <c r="C70" s="46"/>
      <c r="D70" s="46"/>
      <c r="E70" s="46"/>
      <c r="F70" s="46"/>
      <c r="G70" s="47"/>
      <c r="H70" s="15"/>
      <c r="I70" s="59" t="s">
        <v>227</v>
      </c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60"/>
      <c r="BB70" s="50" t="s">
        <v>215</v>
      </c>
      <c r="BC70" s="51"/>
      <c r="BD70" s="51"/>
      <c r="BE70" s="51"/>
      <c r="BF70" s="51"/>
      <c r="BG70" s="51"/>
      <c r="BH70" s="51"/>
      <c r="BI70" s="51"/>
      <c r="BJ70" s="51"/>
      <c r="BK70" s="52"/>
      <c r="BL70" s="50">
        <v>0</v>
      </c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2"/>
      <c r="DH70" s="23" t="s">
        <v>228</v>
      </c>
      <c r="DI70" s="23" t="s">
        <v>229</v>
      </c>
      <c r="DJ70" s="20">
        <v>7921.50396</v>
      </c>
      <c r="DK70" s="24">
        <f t="shared" si="0"/>
        <v>0</v>
      </c>
    </row>
    <row r="71" spans="1:115" s="7" customFormat="1" ht="11.25" x14ac:dyDescent="0.2">
      <c r="A71" s="45">
        <v>5</v>
      </c>
      <c r="B71" s="46"/>
      <c r="C71" s="46"/>
      <c r="D71" s="46"/>
      <c r="E71" s="46"/>
      <c r="F71" s="46"/>
      <c r="G71" s="47"/>
      <c r="H71" s="15"/>
      <c r="I71" s="59" t="s">
        <v>230</v>
      </c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60"/>
      <c r="BB71" s="50" t="s">
        <v>231</v>
      </c>
      <c r="BC71" s="51"/>
      <c r="BD71" s="51"/>
      <c r="BE71" s="51"/>
      <c r="BF71" s="51"/>
      <c r="BG71" s="51"/>
      <c r="BH71" s="51"/>
      <c r="BI71" s="51"/>
      <c r="BJ71" s="51"/>
      <c r="BK71" s="52"/>
      <c r="BL71" s="50">
        <v>0</v>
      </c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2"/>
      <c r="DH71" s="23" t="s">
        <v>232</v>
      </c>
      <c r="DI71" s="23" t="s">
        <v>233</v>
      </c>
      <c r="DJ71" s="24">
        <f>SUM(DJ72:DJ76)</f>
        <v>1165.7162800000001</v>
      </c>
      <c r="DK71" s="24">
        <f>SUM(DK72:DK76)</f>
        <v>0</v>
      </c>
    </row>
    <row r="72" spans="1:115" s="7" customFormat="1" ht="11.25" x14ac:dyDescent="0.2">
      <c r="A72" s="45">
        <v>6</v>
      </c>
      <c r="B72" s="46"/>
      <c r="C72" s="46"/>
      <c r="D72" s="46"/>
      <c r="E72" s="46"/>
      <c r="F72" s="46"/>
      <c r="G72" s="47"/>
      <c r="H72" s="15"/>
      <c r="I72" s="59" t="s">
        <v>234</v>
      </c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60"/>
      <c r="BB72" s="50" t="s">
        <v>215</v>
      </c>
      <c r="BC72" s="51"/>
      <c r="BD72" s="51"/>
      <c r="BE72" s="51"/>
      <c r="BF72" s="51"/>
      <c r="BG72" s="51"/>
      <c r="BH72" s="51"/>
      <c r="BI72" s="51"/>
      <c r="BJ72" s="51"/>
      <c r="BK72" s="52"/>
      <c r="BL72" s="50" t="s">
        <v>264</v>
      </c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2"/>
      <c r="DH72" s="20" t="s">
        <v>235</v>
      </c>
      <c r="DI72" s="20" t="s">
        <v>236</v>
      </c>
      <c r="DJ72" s="20">
        <v>168.63854000000001</v>
      </c>
      <c r="DK72" s="21">
        <f t="shared" si="0"/>
        <v>0</v>
      </c>
    </row>
    <row r="73" spans="1:115" x14ac:dyDescent="0.2">
      <c r="DH73" s="20" t="s">
        <v>237</v>
      </c>
      <c r="DI73" s="20" t="s">
        <v>238</v>
      </c>
      <c r="DJ73" s="20">
        <v>182.6</v>
      </c>
      <c r="DK73" s="21">
        <f t="shared" si="0"/>
        <v>0</v>
      </c>
    </row>
    <row r="74" spans="1:115" x14ac:dyDescent="0.2">
      <c r="DH74" s="30" t="s">
        <v>239</v>
      </c>
      <c r="DI74" s="30" t="s">
        <v>240</v>
      </c>
      <c r="DJ74" s="20">
        <v>518.26414999999997</v>
      </c>
      <c r="DK74" s="31">
        <f t="shared" si="0"/>
        <v>0</v>
      </c>
    </row>
    <row r="75" spans="1:115" x14ac:dyDescent="0.2">
      <c r="DH75" s="30" t="s">
        <v>241</v>
      </c>
      <c r="DI75" s="30" t="s">
        <v>242</v>
      </c>
      <c r="DJ75" s="20">
        <v>294.71359000000001</v>
      </c>
      <c r="DK75" s="31">
        <f t="shared" si="0"/>
        <v>0</v>
      </c>
    </row>
    <row r="76" spans="1:115" x14ac:dyDescent="0.2">
      <c r="DH76" s="30" t="s">
        <v>243</v>
      </c>
      <c r="DI76" s="30" t="s">
        <v>244</v>
      </c>
      <c r="DJ76" s="20">
        <v>1.5</v>
      </c>
      <c r="DK76" s="31">
        <f t="shared" si="0"/>
        <v>0</v>
      </c>
    </row>
    <row r="77" spans="1:115" x14ac:dyDescent="0.2">
      <c r="DH77" s="32" t="s">
        <v>245</v>
      </c>
      <c r="DI77" s="32" t="s">
        <v>246</v>
      </c>
      <c r="DJ77" s="20">
        <v>56.441669999999995</v>
      </c>
      <c r="DK77" s="33">
        <f t="shared" si="0"/>
        <v>0</v>
      </c>
    </row>
    <row r="78" spans="1:115" x14ac:dyDescent="0.2">
      <c r="DH78" s="32" t="s">
        <v>247</v>
      </c>
      <c r="DI78" s="32" t="s">
        <v>248</v>
      </c>
      <c r="DJ78" s="20">
        <v>308.15179999999998</v>
      </c>
      <c r="DK78" s="33">
        <f t="shared" si="0"/>
        <v>0</v>
      </c>
    </row>
    <row r="79" spans="1:115" x14ac:dyDescent="0.2">
      <c r="DH79" s="32" t="s">
        <v>249</v>
      </c>
      <c r="DI79" s="32" t="s">
        <v>250</v>
      </c>
      <c r="DJ79" s="20">
        <v>33.678719999999998</v>
      </c>
      <c r="DK79" s="33">
        <f t="shared" si="0"/>
        <v>0</v>
      </c>
    </row>
    <row r="80" spans="1:115" x14ac:dyDescent="0.2">
      <c r="DH80" s="32" t="s">
        <v>251</v>
      </c>
      <c r="DI80" s="32" t="s">
        <v>252</v>
      </c>
      <c r="DJ80" s="20">
        <v>39.96</v>
      </c>
      <c r="DK80" s="33">
        <f t="shared" si="0"/>
        <v>0</v>
      </c>
    </row>
    <row r="81" spans="112:115" x14ac:dyDescent="0.2">
      <c r="DH81" s="32" t="s">
        <v>253</v>
      </c>
      <c r="DI81" s="32" t="s">
        <v>254</v>
      </c>
      <c r="DJ81" s="20"/>
      <c r="DK81" s="33">
        <f t="shared" si="0"/>
        <v>0</v>
      </c>
    </row>
    <row r="82" spans="112:115" x14ac:dyDescent="0.2">
      <c r="DH82" s="30"/>
      <c r="DI82" s="30"/>
      <c r="DJ82" s="31">
        <v>0</v>
      </c>
      <c r="DK82" s="31"/>
    </row>
    <row r="83" spans="112:115" x14ac:dyDescent="0.2">
      <c r="DH83" s="30"/>
      <c r="DI83" s="30" t="s">
        <v>255</v>
      </c>
      <c r="DJ83" s="31"/>
      <c r="DK83" s="31"/>
    </row>
    <row r="84" spans="112:115" x14ac:dyDescent="0.2">
      <c r="DH84" s="30" t="s">
        <v>256</v>
      </c>
      <c r="DI84" s="30" t="s">
        <v>257</v>
      </c>
      <c r="DJ84" s="31">
        <v>0</v>
      </c>
      <c r="DK84" s="31">
        <v>0</v>
      </c>
    </row>
    <row r="85" spans="112:115" x14ac:dyDescent="0.2">
      <c r="DH85" s="1" t="s">
        <v>258</v>
      </c>
      <c r="DI85" s="1" t="s">
        <v>259</v>
      </c>
      <c r="DJ85" s="34"/>
      <c r="DK85" s="34"/>
    </row>
    <row r="86" spans="112:115" x14ac:dyDescent="0.2">
      <c r="DH86" s="1" t="s">
        <v>260</v>
      </c>
      <c r="DI86" s="1" t="s">
        <v>261</v>
      </c>
    </row>
  </sheetData>
  <mergeCells count="249">
    <mergeCell ref="A71:G71"/>
    <mergeCell ref="I71:BA71"/>
    <mergeCell ref="BB71:BK71"/>
    <mergeCell ref="BL71:DA71"/>
    <mergeCell ref="A72:G72"/>
    <mergeCell ref="I72:BA72"/>
    <mergeCell ref="BB72:BK72"/>
    <mergeCell ref="BL72:DA72"/>
    <mergeCell ref="A69:G69"/>
    <mergeCell ref="I69:BA69"/>
    <mergeCell ref="BB69:BK69"/>
    <mergeCell ref="BL69:DA69"/>
    <mergeCell ref="A70:G70"/>
    <mergeCell ref="I70:BA70"/>
    <mergeCell ref="BB70:BK70"/>
    <mergeCell ref="BL70:DA70"/>
    <mergeCell ref="A66:DA66"/>
    <mergeCell ref="A67:G67"/>
    <mergeCell ref="I67:BA67"/>
    <mergeCell ref="BB67:BK67"/>
    <mergeCell ref="BL67:DA67"/>
    <mergeCell ref="A68:G68"/>
    <mergeCell ref="I68:BA68"/>
    <mergeCell ref="BB68:BK68"/>
    <mergeCell ref="BL68:DA68"/>
    <mergeCell ref="A64:G64"/>
    <mergeCell ref="I64:BA64"/>
    <mergeCell ref="BB64:BK64"/>
    <mergeCell ref="BL64:DA64"/>
    <mergeCell ref="A65:G65"/>
    <mergeCell ref="I65:BA65"/>
    <mergeCell ref="BB65:BK65"/>
    <mergeCell ref="BL65:DA65"/>
    <mergeCell ref="A62:G62"/>
    <mergeCell ref="I62:BA62"/>
    <mergeCell ref="BB62:BK62"/>
    <mergeCell ref="BL62:DA62"/>
    <mergeCell ref="A63:G63"/>
    <mergeCell ref="I63:BA63"/>
    <mergeCell ref="BB63:BK63"/>
    <mergeCell ref="BL63:DA63"/>
    <mergeCell ref="A60:G60"/>
    <mergeCell ref="I60:BA60"/>
    <mergeCell ref="BB60:BK60"/>
    <mergeCell ref="BL60:DA60"/>
    <mergeCell ref="A61:G61"/>
    <mergeCell ref="I61:BA61"/>
    <mergeCell ref="BB61:BK61"/>
    <mergeCell ref="BL61:DA61"/>
    <mergeCell ref="A58:G58"/>
    <mergeCell ref="I58:BA58"/>
    <mergeCell ref="BB58:BK58"/>
    <mergeCell ref="BL58:DA58"/>
    <mergeCell ref="A59:G59"/>
    <mergeCell ref="I59:BA59"/>
    <mergeCell ref="BB59:BK59"/>
    <mergeCell ref="BL59:DA59"/>
    <mergeCell ref="A56:G56"/>
    <mergeCell ref="I56:BA56"/>
    <mergeCell ref="BB56:BK56"/>
    <mergeCell ref="BL56:DA56"/>
    <mergeCell ref="A57:G57"/>
    <mergeCell ref="I57:BA57"/>
    <mergeCell ref="BB57:BK57"/>
    <mergeCell ref="BL57:DA57"/>
    <mergeCell ref="A54:G54"/>
    <mergeCell ref="I54:BA54"/>
    <mergeCell ref="BB54:BK54"/>
    <mergeCell ref="BL54:DA54"/>
    <mergeCell ref="A55:G55"/>
    <mergeCell ref="I55:BA55"/>
    <mergeCell ref="BB55:BK55"/>
    <mergeCell ref="BL55:DA55"/>
    <mergeCell ref="A52:G52"/>
    <mergeCell ref="I52:BA52"/>
    <mergeCell ref="BB52:BK52"/>
    <mergeCell ref="BL52:DA52"/>
    <mergeCell ref="A53:G53"/>
    <mergeCell ref="I53:BA53"/>
    <mergeCell ref="BB53:BK53"/>
    <mergeCell ref="BL53:DA53"/>
    <mergeCell ref="A50:G50"/>
    <mergeCell ref="I50:BA50"/>
    <mergeCell ref="BB50:BK50"/>
    <mergeCell ref="BL50:DA50"/>
    <mergeCell ref="A51:G51"/>
    <mergeCell ref="I51:BA51"/>
    <mergeCell ref="BB51:BK51"/>
    <mergeCell ref="BL51:DA51"/>
    <mergeCell ref="A48:G48"/>
    <mergeCell ref="I48:BA48"/>
    <mergeCell ref="BB48:BK48"/>
    <mergeCell ref="BL48:DA48"/>
    <mergeCell ref="A49:G49"/>
    <mergeCell ref="I49:BA49"/>
    <mergeCell ref="BB49:BK49"/>
    <mergeCell ref="BL49:DA49"/>
    <mergeCell ref="A46:G46"/>
    <mergeCell ref="I46:BA46"/>
    <mergeCell ref="BB46:BK46"/>
    <mergeCell ref="BL46:DA46"/>
    <mergeCell ref="A47:G47"/>
    <mergeCell ref="I47:BA47"/>
    <mergeCell ref="BB47:BK47"/>
    <mergeCell ref="BL47:DA47"/>
    <mergeCell ref="A44:G44"/>
    <mergeCell ref="I44:BA44"/>
    <mergeCell ref="BB44:BK44"/>
    <mergeCell ref="BL44:DA44"/>
    <mergeCell ref="A45:G45"/>
    <mergeCell ref="I45:BA45"/>
    <mergeCell ref="BB45:BK45"/>
    <mergeCell ref="BL45:DA45"/>
    <mergeCell ref="A42:G42"/>
    <mergeCell ref="I42:BA42"/>
    <mergeCell ref="BB42:BK42"/>
    <mergeCell ref="BL42:DA42"/>
    <mergeCell ref="A43:G43"/>
    <mergeCell ref="I43:BA43"/>
    <mergeCell ref="BB43:BK43"/>
    <mergeCell ref="BL43:DA43"/>
    <mergeCell ref="A40:G40"/>
    <mergeCell ref="I40:BA40"/>
    <mergeCell ref="BB40:BK40"/>
    <mergeCell ref="BL40:DA40"/>
    <mergeCell ref="A41:G41"/>
    <mergeCell ref="I41:BA41"/>
    <mergeCell ref="BB41:BK41"/>
    <mergeCell ref="BL41:DA41"/>
    <mergeCell ref="A38:G38"/>
    <mergeCell ref="I38:BA38"/>
    <mergeCell ref="BB38:BK38"/>
    <mergeCell ref="BL38:DA38"/>
    <mergeCell ref="A39:G39"/>
    <mergeCell ref="I39:BA39"/>
    <mergeCell ref="BB39:BK39"/>
    <mergeCell ref="BL39:DA39"/>
    <mergeCell ref="A36:G36"/>
    <mergeCell ref="I36:BA36"/>
    <mergeCell ref="BB36:BK36"/>
    <mergeCell ref="BL36:DA36"/>
    <mergeCell ref="A37:G37"/>
    <mergeCell ref="I37:BA37"/>
    <mergeCell ref="BB37:BK37"/>
    <mergeCell ref="BL37:DA37"/>
    <mergeCell ref="A34:G34"/>
    <mergeCell ref="I34:BA34"/>
    <mergeCell ref="BB34:BK34"/>
    <mergeCell ref="BL34:DA34"/>
    <mergeCell ref="A35:G35"/>
    <mergeCell ref="I35:BA35"/>
    <mergeCell ref="BB35:BK35"/>
    <mergeCell ref="BL35:DA35"/>
    <mergeCell ref="A32:G32"/>
    <mergeCell ref="I32:BA32"/>
    <mergeCell ref="BB32:BK32"/>
    <mergeCell ref="BL32:DA32"/>
    <mergeCell ref="A33:G33"/>
    <mergeCell ref="I33:BA33"/>
    <mergeCell ref="BB33:BK33"/>
    <mergeCell ref="BL33:DA33"/>
    <mergeCell ref="A30:G30"/>
    <mergeCell ref="I30:BA30"/>
    <mergeCell ref="BB30:BK30"/>
    <mergeCell ref="BL30:DA30"/>
    <mergeCell ref="A31:G31"/>
    <mergeCell ref="I31:BA31"/>
    <mergeCell ref="BB31:BK31"/>
    <mergeCell ref="BL31:DA31"/>
    <mergeCell ref="A28:G28"/>
    <mergeCell ref="I28:BA28"/>
    <mergeCell ref="BB28:BK28"/>
    <mergeCell ref="BL28:DA28"/>
    <mergeCell ref="A29:G29"/>
    <mergeCell ref="I29:BA29"/>
    <mergeCell ref="BB29:BK29"/>
    <mergeCell ref="BL29:DA29"/>
    <mergeCell ref="A26:G26"/>
    <mergeCell ref="I26:BA26"/>
    <mergeCell ref="BB26:BK26"/>
    <mergeCell ref="BL26:DA26"/>
    <mergeCell ref="A27:G27"/>
    <mergeCell ref="I27:BA27"/>
    <mergeCell ref="BB27:BK27"/>
    <mergeCell ref="BL27:DA27"/>
    <mergeCell ref="A24:G24"/>
    <mergeCell ref="I24:BA24"/>
    <mergeCell ref="BB24:BK24"/>
    <mergeCell ref="BL24:DA24"/>
    <mergeCell ref="A25:G25"/>
    <mergeCell ref="I25:BA25"/>
    <mergeCell ref="BB25:BK25"/>
    <mergeCell ref="BL25:DA25"/>
    <mergeCell ref="A22:G22"/>
    <mergeCell ref="I22:BA22"/>
    <mergeCell ref="BB22:BK22"/>
    <mergeCell ref="BL22:DA22"/>
    <mergeCell ref="A23:G23"/>
    <mergeCell ref="I23:BA23"/>
    <mergeCell ref="BB23:BK23"/>
    <mergeCell ref="BL23:DA23"/>
    <mergeCell ref="A20:G20"/>
    <mergeCell ref="I20:BA20"/>
    <mergeCell ref="BB20:BK20"/>
    <mergeCell ref="BL20:DA20"/>
    <mergeCell ref="A21:G21"/>
    <mergeCell ref="I21:BA21"/>
    <mergeCell ref="BB21:BK21"/>
    <mergeCell ref="BL21:DA21"/>
    <mergeCell ref="A18:G18"/>
    <mergeCell ref="I18:BA18"/>
    <mergeCell ref="BB18:BK18"/>
    <mergeCell ref="BL18:DA18"/>
    <mergeCell ref="A19:G19"/>
    <mergeCell ref="I19:BA19"/>
    <mergeCell ref="BB19:BK19"/>
    <mergeCell ref="BL19:DA19"/>
    <mergeCell ref="A13:G13"/>
    <mergeCell ref="H13:BA13"/>
    <mergeCell ref="BB13:BK13"/>
    <mergeCell ref="BL13:DA13"/>
    <mergeCell ref="A16:G16"/>
    <mergeCell ref="I16:BA16"/>
    <mergeCell ref="BB16:BK16"/>
    <mergeCell ref="BL16:DA16"/>
    <mergeCell ref="A17:G17"/>
    <mergeCell ref="I17:BA17"/>
    <mergeCell ref="BB17:BK17"/>
    <mergeCell ref="BL17:DA17"/>
    <mergeCell ref="A14:G14"/>
    <mergeCell ref="I14:BA14"/>
    <mergeCell ref="BB14:BK14"/>
    <mergeCell ref="BL14:DA14"/>
    <mergeCell ref="A15:G15"/>
    <mergeCell ref="I15:BA15"/>
    <mergeCell ref="BB15:BK15"/>
    <mergeCell ref="BL15:DA15"/>
    <mergeCell ref="CD2:DA2"/>
    <mergeCell ref="A6:DA6"/>
    <mergeCell ref="Y7:CB7"/>
    <mergeCell ref="Y8:CB8"/>
    <mergeCell ref="N9:Y9"/>
    <mergeCell ref="Z9:AC9"/>
    <mergeCell ref="AD9:CR9"/>
    <mergeCell ref="A10:DA10"/>
    <mergeCell ref="A12:G12"/>
    <mergeCell ref="H12:BA12"/>
    <mergeCell ref="BB12:BK12"/>
    <mergeCell ref="BL12:DA1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Гаглоева Татьяна Александровна</dc:creator>
  <cp:lastModifiedBy>Гаглоева Татьяна Александровна</cp:lastModifiedBy>
  <dcterms:created xsi:type="dcterms:W3CDTF">2022-03-15T11:47:16Z</dcterms:created>
  <dcterms:modified xsi:type="dcterms:W3CDTF">2022-05-17T11:06:08Z</dcterms:modified>
</cp:coreProperties>
</file>